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vicki\OneDrive\Personal\Netball\Fixture =s Summer 26\"/>
    </mc:Choice>
  </mc:AlternateContent>
  <xr:revisionPtr revIDLastSave="0" documentId="8_{0689F7BA-BD6E-4E56-BAD7-60C2AC7C0990}" xr6:coauthVersionLast="47" xr6:coauthVersionMax="47" xr10:uidLastSave="{00000000-0000-0000-0000-000000000000}"/>
  <bookViews>
    <workbookView xWindow="-120" yWindow="-120" windowWidth="20730" windowHeight="11160" tabRatio="871" firstSheet="10" activeTab="16" xr2:uid="{00000000-000D-0000-FFFF-FFFF00000000}"/>
  </bookViews>
  <sheets>
    <sheet name="TEAMS" sheetId="1" r:id="rId1"/>
    <sheet name="Sheet1" sheetId="19" state="hidden" r:id="rId2"/>
    <sheet name="VENUES" sheetId="20" r:id="rId3"/>
    <sheet name="WK 1 FIXTURES" sheetId="2" r:id="rId4"/>
    <sheet name="WK 2 FIXTURES" sheetId="7" r:id="rId5"/>
    <sheet name="WK 3 FIXTURES" sheetId="9" r:id="rId6"/>
    <sheet name="WK 4 FIXTURES" sheetId="11" r:id="rId7"/>
    <sheet name="WK 5 FIXTURES" sheetId="13" r:id="rId8"/>
    <sheet name="WK 6 FIXTURES" sheetId="14" r:id="rId9"/>
    <sheet name="WK 7 FIXTURES" sheetId="15" r:id="rId10"/>
    <sheet name="WK 8 FIXTURES" sheetId="6" r:id="rId11"/>
    <sheet name="WK 9 FIXTURES" sheetId="8" r:id="rId12"/>
    <sheet name="WK 10 FIXTURES" sheetId="10" r:id="rId13"/>
    <sheet name="WK 11 FIXTURES" sheetId="12" r:id="rId14"/>
    <sheet name="WK 12 FIXTURES" sheetId="16" r:id="rId15"/>
    <sheet name="WK 13 FIXTURES" sheetId="17" r:id="rId16"/>
    <sheet name="WK 14 FIXTURES" sheetId="18" r:id="rId17"/>
  </sheets>
  <definedNames>
    <definedName name="_xlnm._FilterDatabase" localSheetId="0" hidden="1">TEAMS!$B$2:$F$73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7" i="10" l="1"/>
  <c r="K46" i="20"/>
  <c r="K44" i="20"/>
  <c r="K38" i="20"/>
  <c r="K40" i="20"/>
  <c r="K34" i="20"/>
  <c r="K36" i="20"/>
  <c r="K30" i="20"/>
  <c r="J29" i="20"/>
  <c r="K22" i="20"/>
  <c r="K14" i="20"/>
  <c r="K15" i="20"/>
  <c r="H6" i="20"/>
  <c r="K6" i="20"/>
  <c r="K5" i="20"/>
  <c r="M28" i="17"/>
  <c r="L28" i="17"/>
  <c r="G23" i="17"/>
  <c r="O34" i="17"/>
  <c r="O33" i="17"/>
  <c r="G24" i="16" l="1"/>
  <c r="F25" i="16"/>
  <c r="F26" i="16"/>
  <c r="F27" i="16"/>
  <c r="F29" i="16"/>
  <c r="F30" i="16"/>
  <c r="F31" i="16"/>
  <c r="L19" i="13"/>
  <c r="O24" i="13"/>
  <c r="O14" i="2"/>
  <c r="F20" i="7"/>
  <c r="O27" i="14"/>
  <c r="O20" i="7"/>
  <c r="O7" i="7"/>
  <c r="O10" i="2"/>
  <c r="N35" i="2"/>
  <c r="N34" i="2"/>
  <c r="N33" i="2"/>
  <c r="N32" i="2"/>
  <c r="M35" i="2"/>
  <c r="M34" i="2"/>
  <c r="M33" i="2"/>
  <c r="M32" i="2"/>
  <c r="M27" i="2"/>
  <c r="O34" i="18" l="1"/>
  <c r="J35" i="18"/>
  <c r="L35" i="18"/>
  <c r="F35" i="17"/>
  <c r="J35" i="17"/>
  <c r="L35" i="17"/>
  <c r="M35" i="17"/>
  <c r="N35" i="17"/>
  <c r="O35" i="17"/>
  <c r="F35" i="16"/>
  <c r="J35" i="16"/>
  <c r="L35" i="16"/>
  <c r="O35" i="16"/>
  <c r="O34" i="16"/>
  <c r="O30" i="16"/>
  <c r="O35" i="12"/>
  <c r="O34" i="12"/>
  <c r="O32" i="12"/>
  <c r="O33" i="12"/>
  <c r="F35" i="12"/>
  <c r="J35" i="12"/>
  <c r="L35" i="12"/>
  <c r="M35" i="12"/>
  <c r="N35" i="12"/>
  <c r="O35" i="10"/>
  <c r="O33" i="10"/>
  <c r="F35" i="10"/>
  <c r="J35" i="10"/>
  <c r="L35" i="10"/>
  <c r="M35" i="10"/>
  <c r="N35" i="10"/>
  <c r="O33" i="8"/>
  <c r="J35" i="8"/>
  <c r="L35" i="8"/>
  <c r="M35" i="8"/>
  <c r="N35" i="8"/>
  <c r="O35" i="6"/>
  <c r="O34" i="6"/>
  <c r="F35" i="6"/>
  <c r="J35" i="6"/>
  <c r="L35" i="6"/>
  <c r="M35" i="6"/>
  <c r="N35" i="6"/>
  <c r="O35" i="15"/>
  <c r="O34" i="15"/>
  <c r="O30" i="15"/>
  <c r="F35" i="15"/>
  <c r="J35" i="15"/>
  <c r="L35" i="15"/>
  <c r="M35" i="15"/>
  <c r="N35" i="15"/>
  <c r="O33" i="14"/>
  <c r="J35" i="14"/>
  <c r="L35" i="14"/>
  <c r="M35" i="14"/>
  <c r="N35" i="14"/>
  <c r="F32" i="11"/>
  <c r="O33" i="9"/>
  <c r="O34" i="9"/>
  <c r="O35" i="9"/>
  <c r="N35" i="13"/>
  <c r="M35" i="13"/>
  <c r="L35" i="13"/>
  <c r="J35" i="13"/>
  <c r="O34" i="13"/>
  <c r="N34" i="13"/>
  <c r="M34" i="13"/>
  <c r="L34" i="13"/>
  <c r="J34" i="13"/>
  <c r="F34" i="13"/>
  <c r="O33" i="13"/>
  <c r="N33" i="13"/>
  <c r="M33" i="13"/>
  <c r="L33" i="13"/>
  <c r="J33" i="13"/>
  <c r="F33" i="13"/>
  <c r="G33" i="13" s="1"/>
  <c r="N32" i="13"/>
  <c r="M32" i="13"/>
  <c r="L32" i="13"/>
  <c r="J32" i="13"/>
  <c r="O30" i="13"/>
  <c r="N30" i="13"/>
  <c r="M30" i="13"/>
  <c r="L30" i="13"/>
  <c r="J30" i="13"/>
  <c r="F30" i="13"/>
  <c r="O29" i="13"/>
  <c r="N29" i="13"/>
  <c r="M29" i="13"/>
  <c r="L29" i="13"/>
  <c r="J29" i="13"/>
  <c r="F29" i="13"/>
  <c r="O28" i="13"/>
  <c r="N28" i="13"/>
  <c r="M28" i="13"/>
  <c r="L28" i="13"/>
  <c r="J28" i="13"/>
  <c r="F28" i="13"/>
  <c r="O27" i="13"/>
  <c r="N27" i="13"/>
  <c r="M27" i="13"/>
  <c r="L27" i="13"/>
  <c r="J27" i="13"/>
  <c r="F12" i="13"/>
  <c r="O29" i="11"/>
  <c r="O30" i="11"/>
  <c r="L35" i="11"/>
  <c r="M35" i="11"/>
  <c r="N35" i="11"/>
  <c r="F29" i="11"/>
  <c r="F27" i="11"/>
  <c r="F24" i="11"/>
  <c r="F25" i="11"/>
  <c r="F12" i="11"/>
  <c r="F13" i="11"/>
  <c r="J35" i="9"/>
  <c r="L35" i="9"/>
  <c r="M35" i="9"/>
  <c r="N35" i="9"/>
  <c r="F35" i="7"/>
  <c r="J35" i="7"/>
  <c r="L35" i="7"/>
  <c r="M35" i="7"/>
  <c r="N35" i="7"/>
  <c r="O35" i="7"/>
  <c r="J35" i="2"/>
  <c r="L35" i="2"/>
  <c r="O34" i="7"/>
  <c r="O22" i="7"/>
  <c r="M82" i="1"/>
  <c r="K77" i="1"/>
  <c r="L77" i="1"/>
  <c r="M77" i="1"/>
  <c r="N77" i="1"/>
  <c r="K78" i="1"/>
  <c r="L78" i="1"/>
  <c r="M78" i="1"/>
  <c r="N78" i="1"/>
  <c r="L79" i="1"/>
  <c r="M79" i="1"/>
  <c r="N79" i="1"/>
  <c r="K80" i="1"/>
  <c r="L80" i="1"/>
  <c r="M80" i="1"/>
  <c r="N80" i="1"/>
  <c r="K81" i="1"/>
  <c r="L81" i="1"/>
  <c r="M81" i="1"/>
  <c r="N81" i="1"/>
  <c r="K82" i="1"/>
  <c r="L82" i="1"/>
  <c r="N82" i="1"/>
  <c r="K83" i="1"/>
  <c r="L83" i="1"/>
  <c r="M83" i="1"/>
  <c r="N83" i="1"/>
  <c r="K84" i="1"/>
  <c r="L84" i="1"/>
  <c r="M84" i="1"/>
  <c r="N84" i="1"/>
  <c r="L76" i="1"/>
  <c r="M76" i="1"/>
  <c r="N76" i="1"/>
  <c r="K76" i="1"/>
  <c r="O29" i="2"/>
  <c r="O30" i="2"/>
  <c r="O34" i="2"/>
  <c r="O8" i="2"/>
  <c r="O9" i="2"/>
  <c r="N25" i="15"/>
  <c r="L33" i="2"/>
  <c r="J35" i="11" l="1"/>
  <c r="B31" i="18"/>
  <c r="C31" i="18"/>
  <c r="D31" i="18"/>
  <c r="E31" i="18"/>
  <c r="B32" i="18"/>
  <c r="C32" i="18"/>
  <c r="D32" i="18"/>
  <c r="E32" i="18"/>
  <c r="B33" i="18"/>
  <c r="C33" i="18"/>
  <c r="D33" i="18"/>
  <c r="E33" i="18"/>
  <c r="B31" i="17"/>
  <c r="C31" i="17"/>
  <c r="D31" i="17"/>
  <c r="E31" i="17"/>
  <c r="B32" i="17"/>
  <c r="C32" i="17"/>
  <c r="D32" i="17"/>
  <c r="E32" i="17"/>
  <c r="B33" i="17"/>
  <c r="C33" i="17"/>
  <c r="D33" i="17"/>
  <c r="E33" i="17"/>
  <c r="B31" i="16"/>
  <c r="C31" i="16"/>
  <c r="D31" i="16"/>
  <c r="E31" i="16"/>
  <c r="B32" i="16"/>
  <c r="C32" i="16"/>
  <c r="D32" i="16"/>
  <c r="E32" i="16"/>
  <c r="B33" i="16"/>
  <c r="C33" i="16"/>
  <c r="D33" i="16"/>
  <c r="E33" i="16"/>
  <c r="B31" i="12"/>
  <c r="C31" i="12"/>
  <c r="D31" i="12"/>
  <c r="E31" i="12"/>
  <c r="B32" i="12"/>
  <c r="C32" i="12"/>
  <c r="D32" i="12"/>
  <c r="E32" i="12"/>
  <c r="B33" i="12"/>
  <c r="C33" i="12"/>
  <c r="D33" i="12"/>
  <c r="E33" i="12"/>
  <c r="B31" i="10"/>
  <c r="C31" i="10"/>
  <c r="D31" i="10"/>
  <c r="E31" i="10"/>
  <c r="B32" i="10"/>
  <c r="C32" i="10"/>
  <c r="D32" i="10"/>
  <c r="E32" i="10"/>
  <c r="B33" i="10"/>
  <c r="C33" i="10"/>
  <c r="D33" i="10"/>
  <c r="E33" i="10"/>
  <c r="B31" i="8"/>
  <c r="C31" i="8"/>
  <c r="D31" i="8"/>
  <c r="E31" i="8"/>
  <c r="B32" i="8"/>
  <c r="C32" i="8"/>
  <c r="D32" i="8"/>
  <c r="E32" i="8"/>
  <c r="B33" i="8"/>
  <c r="C33" i="8"/>
  <c r="D33" i="8"/>
  <c r="E33" i="8"/>
  <c r="B31" i="6"/>
  <c r="C31" i="6"/>
  <c r="D31" i="6"/>
  <c r="E31" i="6"/>
  <c r="B32" i="6"/>
  <c r="C32" i="6"/>
  <c r="D32" i="6"/>
  <c r="E32" i="6"/>
  <c r="B33" i="6"/>
  <c r="C33" i="6"/>
  <c r="D33" i="6"/>
  <c r="E33" i="6"/>
  <c r="B31" i="15"/>
  <c r="C31" i="15"/>
  <c r="D31" i="15"/>
  <c r="E31" i="15"/>
  <c r="B32" i="15"/>
  <c r="C32" i="15"/>
  <c r="D32" i="15"/>
  <c r="E32" i="15"/>
  <c r="B33" i="15"/>
  <c r="C33" i="15"/>
  <c r="D33" i="15"/>
  <c r="E33" i="15"/>
  <c r="B31" i="14"/>
  <c r="C31" i="14"/>
  <c r="D31" i="14"/>
  <c r="E31" i="14"/>
  <c r="B32" i="14"/>
  <c r="C32" i="14"/>
  <c r="D32" i="14"/>
  <c r="E32" i="14"/>
  <c r="B33" i="14"/>
  <c r="C33" i="14"/>
  <c r="D33" i="14"/>
  <c r="E33" i="14"/>
  <c r="B31" i="11"/>
  <c r="C31" i="11"/>
  <c r="D31" i="11"/>
  <c r="E31" i="11"/>
  <c r="B32" i="11"/>
  <c r="C32" i="11"/>
  <c r="D32" i="11"/>
  <c r="E32" i="11"/>
  <c r="B33" i="11"/>
  <c r="C33" i="11"/>
  <c r="D33" i="11"/>
  <c r="E33" i="11"/>
  <c r="B31" i="9"/>
  <c r="C31" i="9"/>
  <c r="D31" i="9"/>
  <c r="E31" i="9"/>
  <c r="B32" i="9"/>
  <c r="C32" i="9"/>
  <c r="D32" i="9"/>
  <c r="E32" i="9"/>
  <c r="B33" i="9"/>
  <c r="C33" i="9"/>
  <c r="D33" i="9"/>
  <c r="E33" i="9"/>
  <c r="B31" i="7"/>
  <c r="C31" i="7"/>
  <c r="D31" i="7"/>
  <c r="E31" i="7"/>
  <c r="B32" i="7"/>
  <c r="C32" i="7"/>
  <c r="D32" i="7"/>
  <c r="E32" i="7"/>
  <c r="B33" i="7"/>
  <c r="C33" i="7"/>
  <c r="D33" i="7"/>
  <c r="E33" i="7"/>
  <c r="D31" i="2"/>
  <c r="E31" i="2"/>
  <c r="B31" i="2"/>
  <c r="F27" i="2"/>
  <c r="L34" i="2"/>
  <c r="J34" i="2"/>
  <c r="F34" i="2"/>
  <c r="J33" i="2"/>
  <c r="L32" i="2"/>
  <c r="J32" i="2"/>
  <c r="N30" i="2"/>
  <c r="M30" i="2"/>
  <c r="L30" i="2"/>
  <c r="J30" i="2"/>
  <c r="F30" i="2"/>
  <c r="N29" i="2"/>
  <c r="M29" i="2"/>
  <c r="L29" i="2"/>
  <c r="J29" i="2"/>
  <c r="F29" i="2"/>
  <c r="N28" i="2"/>
  <c r="M28" i="2"/>
  <c r="L28" i="2"/>
  <c r="J28" i="2"/>
  <c r="N27" i="2"/>
  <c r="L27" i="2"/>
  <c r="J27" i="2"/>
  <c r="J32" i="18" l="1"/>
  <c r="J33" i="18"/>
  <c r="J34" i="18"/>
  <c r="L32" i="18"/>
  <c r="M32" i="18"/>
  <c r="N32" i="18"/>
  <c r="O32" i="18"/>
  <c r="L33" i="18"/>
  <c r="O33" i="18"/>
  <c r="L34" i="18"/>
  <c r="F32" i="18"/>
  <c r="F33" i="18"/>
  <c r="F34" i="18"/>
  <c r="F32" i="17"/>
  <c r="J32" i="17"/>
  <c r="L32" i="17"/>
  <c r="M32" i="17"/>
  <c r="N32" i="17"/>
  <c r="O32" i="17"/>
  <c r="F33" i="17"/>
  <c r="J33" i="17"/>
  <c r="L33" i="17"/>
  <c r="M33" i="17"/>
  <c r="N33" i="17"/>
  <c r="F34" i="17"/>
  <c r="J34" i="17"/>
  <c r="L34" i="17"/>
  <c r="J32" i="16"/>
  <c r="L32" i="16"/>
  <c r="O32" i="16"/>
  <c r="J33" i="16"/>
  <c r="L33" i="16"/>
  <c r="F34" i="16"/>
  <c r="J34" i="16"/>
  <c r="L34" i="16"/>
  <c r="F32" i="12"/>
  <c r="J32" i="12"/>
  <c r="L32" i="12"/>
  <c r="M32" i="12"/>
  <c r="N32" i="12"/>
  <c r="J33" i="12"/>
  <c r="L33" i="12"/>
  <c r="M33" i="12"/>
  <c r="N33" i="12"/>
  <c r="F34" i="12"/>
  <c r="G34" i="12" s="1"/>
  <c r="J34" i="12"/>
  <c r="L34" i="12"/>
  <c r="M34" i="12"/>
  <c r="N34" i="12"/>
  <c r="F32" i="10"/>
  <c r="J32" i="10"/>
  <c r="L32" i="10"/>
  <c r="M32" i="10"/>
  <c r="N32" i="10"/>
  <c r="O32" i="10"/>
  <c r="F33" i="10"/>
  <c r="J33" i="10"/>
  <c r="L33" i="10"/>
  <c r="M33" i="10"/>
  <c r="N33" i="10"/>
  <c r="J34" i="10"/>
  <c r="L34" i="10"/>
  <c r="M34" i="10"/>
  <c r="N34" i="10"/>
  <c r="J32" i="8"/>
  <c r="L32" i="8"/>
  <c r="M32" i="8"/>
  <c r="N32" i="8"/>
  <c r="O32" i="8"/>
  <c r="F33" i="8"/>
  <c r="J33" i="8"/>
  <c r="L33" i="8"/>
  <c r="M33" i="8"/>
  <c r="N33" i="8"/>
  <c r="J34" i="8"/>
  <c r="L34" i="8"/>
  <c r="M34" i="8"/>
  <c r="N34" i="8"/>
  <c r="F32" i="6"/>
  <c r="J32" i="6"/>
  <c r="L32" i="6"/>
  <c r="M32" i="6"/>
  <c r="N32" i="6"/>
  <c r="O32" i="6"/>
  <c r="F33" i="6"/>
  <c r="J33" i="6"/>
  <c r="L33" i="6"/>
  <c r="M33" i="6"/>
  <c r="N33" i="6"/>
  <c r="O33" i="6"/>
  <c r="F34" i="6"/>
  <c r="J34" i="6"/>
  <c r="L34" i="6"/>
  <c r="M34" i="6"/>
  <c r="N34" i="6"/>
  <c r="F29" i="15"/>
  <c r="F30" i="15"/>
  <c r="F32" i="15"/>
  <c r="F33" i="15"/>
  <c r="G33" i="15" s="1"/>
  <c r="F34" i="15"/>
  <c r="J32" i="15"/>
  <c r="L32" i="15"/>
  <c r="M32" i="15"/>
  <c r="N32" i="15"/>
  <c r="J33" i="15"/>
  <c r="L33" i="15"/>
  <c r="M33" i="15"/>
  <c r="N33" i="15"/>
  <c r="O33" i="15"/>
  <c r="J34" i="15"/>
  <c r="L34" i="15"/>
  <c r="M34" i="15"/>
  <c r="N34" i="15"/>
  <c r="J34" i="14"/>
  <c r="L34" i="14"/>
  <c r="M34" i="14"/>
  <c r="N34" i="14"/>
  <c r="F32" i="14"/>
  <c r="J32" i="14"/>
  <c r="L32" i="14"/>
  <c r="M32" i="14"/>
  <c r="N32" i="14"/>
  <c r="O32" i="14"/>
  <c r="F33" i="14"/>
  <c r="J33" i="14"/>
  <c r="L33" i="14"/>
  <c r="M33" i="14"/>
  <c r="N33" i="14"/>
  <c r="J32" i="11"/>
  <c r="L32" i="11"/>
  <c r="M32" i="11"/>
  <c r="N32" i="11"/>
  <c r="O32" i="11"/>
  <c r="J33" i="11"/>
  <c r="L33" i="11"/>
  <c r="M33" i="11"/>
  <c r="N33" i="11"/>
  <c r="J34" i="11"/>
  <c r="L34" i="11"/>
  <c r="M34" i="11"/>
  <c r="N34" i="11"/>
  <c r="F32" i="9"/>
  <c r="G32" i="9" s="1"/>
  <c r="J32" i="9"/>
  <c r="L32" i="9"/>
  <c r="M32" i="9"/>
  <c r="N32" i="9"/>
  <c r="O32" i="9"/>
  <c r="F33" i="9"/>
  <c r="J33" i="9"/>
  <c r="L33" i="9"/>
  <c r="M33" i="9"/>
  <c r="N33" i="9"/>
  <c r="F34" i="9"/>
  <c r="J34" i="9"/>
  <c r="L34" i="9"/>
  <c r="M34" i="9"/>
  <c r="N34" i="9"/>
  <c r="J32" i="7"/>
  <c r="L32" i="7"/>
  <c r="M32" i="7"/>
  <c r="N32" i="7"/>
  <c r="F33" i="7"/>
  <c r="G33" i="7" s="1"/>
  <c r="J33" i="7"/>
  <c r="L33" i="7"/>
  <c r="M33" i="7"/>
  <c r="N33" i="7"/>
  <c r="F34" i="7"/>
  <c r="J34" i="7"/>
  <c r="L34" i="7"/>
  <c r="M34" i="7"/>
  <c r="N34" i="7"/>
  <c r="C31" i="2"/>
  <c r="G32" i="14" l="1"/>
  <c r="F7" i="10"/>
  <c r="F13" i="7"/>
  <c r="F15" i="7"/>
  <c r="F14" i="7"/>
  <c r="F19" i="11"/>
  <c r="F22" i="6"/>
  <c r="F29" i="7"/>
  <c r="O15" i="11"/>
  <c r="O19" i="2"/>
  <c r="O22" i="6"/>
  <c r="O14" i="11"/>
  <c r="F15" i="11"/>
  <c r="F17" i="7" l="1"/>
  <c r="O15" i="7"/>
  <c r="F14" i="11"/>
  <c r="M12" i="17"/>
  <c r="G40" i="2"/>
  <c r="G43" i="18"/>
  <c r="G42" i="18"/>
  <c r="G41" i="18"/>
  <c r="G34" i="18" s="1"/>
  <c r="G40" i="18"/>
  <c r="G33" i="18" s="1"/>
  <c r="G43" i="17"/>
  <c r="G32" i="17" s="1"/>
  <c r="G42" i="17"/>
  <c r="G41" i="17"/>
  <c r="G40" i="17"/>
  <c r="G33" i="17" s="1"/>
  <c r="G43" i="16"/>
  <c r="G35" i="16" s="1"/>
  <c r="G42" i="16"/>
  <c r="G41" i="16"/>
  <c r="G34" i="16" s="1"/>
  <c r="G40" i="16"/>
  <c r="G43" i="12"/>
  <c r="G32" i="12" s="1"/>
  <c r="G42" i="12"/>
  <c r="G41" i="12"/>
  <c r="G40" i="12"/>
  <c r="G43" i="10"/>
  <c r="G42" i="10"/>
  <c r="G41" i="10"/>
  <c r="G40" i="10"/>
  <c r="G33" i="10" s="1"/>
  <c r="G43" i="8"/>
  <c r="G42" i="8"/>
  <c r="G41" i="8"/>
  <c r="G34" i="8" s="1"/>
  <c r="G40" i="8"/>
  <c r="G32" i="8" s="1"/>
  <c r="G43" i="15"/>
  <c r="G34" i="15" s="1"/>
  <c r="G42" i="15"/>
  <c r="G41" i="15"/>
  <c r="G35" i="15" s="1"/>
  <c r="G40" i="15"/>
  <c r="G32" i="15" s="1"/>
  <c r="G40" i="14"/>
  <c r="G40" i="13"/>
  <c r="G35" i="10" l="1"/>
  <c r="G41" i="13"/>
  <c r="G30" i="13"/>
  <c r="G28" i="13"/>
  <c r="G41" i="14"/>
  <c r="G42" i="14" s="1"/>
  <c r="G43" i="14" s="1"/>
  <c r="G34" i="14"/>
  <c r="G35" i="8"/>
  <c r="G33" i="8"/>
  <c r="G32" i="10"/>
  <c r="G34" i="10"/>
  <c r="G35" i="12"/>
  <c r="G33" i="12"/>
  <c r="G32" i="16"/>
  <c r="G33" i="16"/>
  <c r="G35" i="17"/>
  <c r="G34" i="17"/>
  <c r="G35" i="18"/>
  <c r="G32" i="18"/>
  <c r="F24" i="15"/>
  <c r="O18" i="11"/>
  <c r="G24" i="18"/>
  <c r="F22" i="18"/>
  <c r="G22" i="18" s="1"/>
  <c r="O10" i="18"/>
  <c r="O10" i="17"/>
  <c r="F22" i="17"/>
  <c r="G22" i="17" s="1"/>
  <c r="O12" i="12"/>
  <c r="O10" i="8"/>
  <c r="F17" i="14"/>
  <c r="O7" i="14"/>
  <c r="O13" i="13"/>
  <c r="O12" i="13"/>
  <c r="O29" i="9"/>
  <c r="O27" i="9"/>
  <c r="O15" i="9"/>
  <c r="O13" i="9"/>
  <c r="O10" i="9"/>
  <c r="O7" i="9"/>
  <c r="F18" i="7"/>
  <c r="O13" i="7"/>
  <c r="O8" i="7"/>
  <c r="F8" i="7"/>
  <c r="O87" i="19"/>
  <c r="O88" i="19"/>
  <c r="O89" i="19"/>
  <c r="O90" i="19"/>
  <c r="O91" i="19"/>
  <c r="O92" i="19"/>
  <c r="O93" i="19"/>
  <c r="O94" i="19"/>
  <c r="O95" i="19"/>
  <c r="O96" i="19"/>
  <c r="O97" i="19"/>
  <c r="O98" i="19"/>
  <c r="O86" i="19"/>
  <c r="A87" i="19"/>
  <c r="A88" i="19" s="1"/>
  <c r="A89" i="19" s="1"/>
  <c r="A90" i="19" s="1"/>
  <c r="A91" i="19" s="1"/>
  <c r="A92" i="19" s="1"/>
  <c r="A93" i="19" s="1"/>
  <c r="A94" i="19" s="1"/>
  <c r="A95" i="19" s="1"/>
  <c r="A96" i="19" s="1"/>
  <c r="A97" i="19" s="1"/>
  <c r="A98" i="19" s="1"/>
  <c r="C85" i="19"/>
  <c r="D85" i="19" s="1"/>
  <c r="E85" i="19" s="1"/>
  <c r="F85" i="19" s="1"/>
  <c r="G85" i="19" s="1"/>
  <c r="H85" i="19" s="1"/>
  <c r="I85" i="19" s="1"/>
  <c r="J85" i="19" s="1"/>
  <c r="K85" i="19" s="1"/>
  <c r="L85" i="19" s="1"/>
  <c r="M85" i="19" s="1"/>
  <c r="N85" i="19" s="1"/>
  <c r="G42" i="13" l="1"/>
  <c r="G35" i="14"/>
  <c r="G33" i="14"/>
  <c r="E30" i="18"/>
  <c r="D30" i="18"/>
  <c r="C30" i="18"/>
  <c r="B30" i="18"/>
  <c r="E29" i="18"/>
  <c r="D29" i="18"/>
  <c r="C29" i="18"/>
  <c r="B29" i="18"/>
  <c r="E28" i="18"/>
  <c r="D28" i="18"/>
  <c r="C28" i="18"/>
  <c r="B28" i="18"/>
  <c r="E27" i="18"/>
  <c r="D27" i="18"/>
  <c r="C27" i="18"/>
  <c r="B27" i="18"/>
  <c r="E25" i="18"/>
  <c r="D25" i="18"/>
  <c r="C25" i="18"/>
  <c r="B25" i="18"/>
  <c r="E24" i="18"/>
  <c r="D24" i="18"/>
  <c r="C24" i="18"/>
  <c r="B24" i="18"/>
  <c r="E23" i="18"/>
  <c r="D23" i="18"/>
  <c r="C23" i="18"/>
  <c r="B23" i="18"/>
  <c r="E22" i="18"/>
  <c r="D22" i="18"/>
  <c r="C22" i="18"/>
  <c r="B22" i="18"/>
  <c r="E20" i="18"/>
  <c r="D20" i="18"/>
  <c r="C20" i="18"/>
  <c r="B20" i="18"/>
  <c r="E19" i="18"/>
  <c r="D19" i="18"/>
  <c r="C19" i="18"/>
  <c r="B19" i="18"/>
  <c r="E18" i="18"/>
  <c r="D18" i="18"/>
  <c r="C18" i="18"/>
  <c r="B18" i="18"/>
  <c r="E17" i="18"/>
  <c r="D17" i="18"/>
  <c r="C17" i="18"/>
  <c r="B17" i="18"/>
  <c r="E15" i="18"/>
  <c r="D15" i="18"/>
  <c r="C15" i="18"/>
  <c r="B15" i="18"/>
  <c r="E14" i="18"/>
  <c r="D14" i="18"/>
  <c r="C14" i="18"/>
  <c r="B14" i="18"/>
  <c r="E13" i="18"/>
  <c r="D13" i="18"/>
  <c r="C13" i="18"/>
  <c r="B13" i="18"/>
  <c r="E12" i="18"/>
  <c r="D12" i="18"/>
  <c r="C12" i="18"/>
  <c r="B12" i="18"/>
  <c r="E10" i="18"/>
  <c r="D10" i="18"/>
  <c r="C10" i="18"/>
  <c r="B10" i="18"/>
  <c r="E9" i="18"/>
  <c r="D9" i="18"/>
  <c r="C9" i="18"/>
  <c r="B9" i="18"/>
  <c r="E8" i="18"/>
  <c r="D8" i="18"/>
  <c r="C8" i="18"/>
  <c r="B8" i="18"/>
  <c r="E7" i="18"/>
  <c r="D7" i="18"/>
  <c r="C7" i="18"/>
  <c r="B7" i="18"/>
  <c r="E30" i="17"/>
  <c r="D30" i="17"/>
  <c r="C30" i="17"/>
  <c r="B30" i="17"/>
  <c r="E29" i="17"/>
  <c r="D29" i="17"/>
  <c r="C29" i="17"/>
  <c r="B29" i="17"/>
  <c r="E28" i="17"/>
  <c r="D28" i="17"/>
  <c r="C28" i="17"/>
  <c r="B28" i="17"/>
  <c r="E27" i="17"/>
  <c r="D27" i="17"/>
  <c r="C27" i="17"/>
  <c r="B27" i="17"/>
  <c r="E25" i="17"/>
  <c r="D25" i="17"/>
  <c r="C25" i="17"/>
  <c r="B25" i="17"/>
  <c r="E24" i="17"/>
  <c r="D24" i="17"/>
  <c r="C24" i="17"/>
  <c r="B24" i="17"/>
  <c r="E23" i="17"/>
  <c r="D23" i="17"/>
  <c r="C23" i="17"/>
  <c r="B23" i="17"/>
  <c r="E22" i="17"/>
  <c r="D22" i="17"/>
  <c r="C22" i="17"/>
  <c r="B22" i="17"/>
  <c r="E20" i="17"/>
  <c r="D20" i="17"/>
  <c r="C20" i="17"/>
  <c r="B20" i="17"/>
  <c r="E19" i="17"/>
  <c r="D19" i="17"/>
  <c r="C19" i="17"/>
  <c r="B19" i="17"/>
  <c r="E18" i="17"/>
  <c r="D18" i="17"/>
  <c r="C18" i="17"/>
  <c r="B18" i="17"/>
  <c r="E17" i="17"/>
  <c r="D17" i="17"/>
  <c r="C17" i="17"/>
  <c r="B17" i="17"/>
  <c r="E15" i="17"/>
  <c r="D15" i="17"/>
  <c r="C15" i="17"/>
  <c r="B15" i="17"/>
  <c r="E14" i="17"/>
  <c r="D14" i="17"/>
  <c r="C14" i="17"/>
  <c r="B14" i="17"/>
  <c r="E13" i="17"/>
  <c r="D13" i="17"/>
  <c r="C13" i="17"/>
  <c r="B13" i="17"/>
  <c r="E12" i="17"/>
  <c r="D12" i="17"/>
  <c r="C12" i="17"/>
  <c r="B12" i="17"/>
  <c r="E10" i="17"/>
  <c r="D10" i="17"/>
  <c r="C10" i="17"/>
  <c r="B10" i="17"/>
  <c r="E9" i="17"/>
  <c r="D9" i="17"/>
  <c r="C9" i="17"/>
  <c r="B9" i="17"/>
  <c r="E8" i="17"/>
  <c r="D8" i="17"/>
  <c r="C8" i="17"/>
  <c r="B8" i="17"/>
  <c r="E7" i="17"/>
  <c r="D7" i="17"/>
  <c r="C7" i="17"/>
  <c r="B7" i="17"/>
  <c r="E30" i="16"/>
  <c r="D30" i="16"/>
  <c r="C30" i="16"/>
  <c r="B30" i="16"/>
  <c r="E29" i="16"/>
  <c r="D29" i="16"/>
  <c r="C29" i="16"/>
  <c r="B29" i="16"/>
  <c r="E28" i="16"/>
  <c r="D28" i="16"/>
  <c r="C28" i="16"/>
  <c r="B28" i="16"/>
  <c r="E27" i="16"/>
  <c r="D27" i="16"/>
  <c r="C27" i="16"/>
  <c r="B27" i="16"/>
  <c r="E25" i="16"/>
  <c r="D25" i="16"/>
  <c r="C25" i="16"/>
  <c r="B25" i="16"/>
  <c r="E24" i="16"/>
  <c r="D24" i="16"/>
  <c r="C24" i="16"/>
  <c r="B24" i="16"/>
  <c r="E23" i="16"/>
  <c r="D23" i="16"/>
  <c r="C23" i="16"/>
  <c r="B23" i="16"/>
  <c r="E22" i="16"/>
  <c r="D22" i="16"/>
  <c r="C22" i="16"/>
  <c r="B22" i="16"/>
  <c r="E20" i="16"/>
  <c r="D20" i="16"/>
  <c r="C20" i="16"/>
  <c r="B20" i="16"/>
  <c r="E19" i="16"/>
  <c r="D19" i="16"/>
  <c r="C19" i="16"/>
  <c r="B19" i="16"/>
  <c r="E18" i="16"/>
  <c r="D18" i="16"/>
  <c r="C18" i="16"/>
  <c r="B18" i="16"/>
  <c r="E17" i="16"/>
  <c r="D17" i="16"/>
  <c r="C17" i="16"/>
  <c r="B17" i="16"/>
  <c r="E15" i="16"/>
  <c r="D15" i="16"/>
  <c r="C15" i="16"/>
  <c r="B15" i="16"/>
  <c r="E14" i="16"/>
  <c r="D14" i="16"/>
  <c r="C14" i="16"/>
  <c r="B14" i="16"/>
  <c r="E13" i="16"/>
  <c r="D13" i="16"/>
  <c r="C13" i="16"/>
  <c r="B13" i="16"/>
  <c r="E12" i="16"/>
  <c r="D12" i="16"/>
  <c r="C12" i="16"/>
  <c r="B12" i="16"/>
  <c r="E10" i="16"/>
  <c r="D10" i="16"/>
  <c r="C10" i="16"/>
  <c r="B10" i="16"/>
  <c r="E9" i="16"/>
  <c r="D9" i="16"/>
  <c r="C9" i="16"/>
  <c r="B9" i="16"/>
  <c r="E8" i="16"/>
  <c r="D8" i="16"/>
  <c r="C8" i="16"/>
  <c r="B8" i="16"/>
  <c r="E7" i="16"/>
  <c r="D7" i="16"/>
  <c r="C7" i="16"/>
  <c r="B7" i="16"/>
  <c r="E30" i="12"/>
  <c r="D30" i="12"/>
  <c r="C30" i="12"/>
  <c r="B30" i="12"/>
  <c r="E29" i="12"/>
  <c r="D29" i="12"/>
  <c r="C29" i="12"/>
  <c r="B29" i="12"/>
  <c r="E28" i="12"/>
  <c r="D28" i="12"/>
  <c r="C28" i="12"/>
  <c r="B28" i="12"/>
  <c r="E27" i="12"/>
  <c r="D27" i="12"/>
  <c r="C27" i="12"/>
  <c r="B27" i="12"/>
  <c r="E25" i="12"/>
  <c r="D25" i="12"/>
  <c r="C25" i="12"/>
  <c r="B25" i="12"/>
  <c r="E24" i="12"/>
  <c r="D24" i="12"/>
  <c r="C24" i="12"/>
  <c r="B24" i="12"/>
  <c r="E23" i="12"/>
  <c r="D23" i="12"/>
  <c r="C23" i="12"/>
  <c r="B23" i="12"/>
  <c r="E22" i="12"/>
  <c r="D22" i="12"/>
  <c r="C22" i="12"/>
  <c r="B22" i="12"/>
  <c r="E20" i="12"/>
  <c r="D20" i="12"/>
  <c r="C20" i="12"/>
  <c r="B20" i="12"/>
  <c r="E19" i="12"/>
  <c r="D19" i="12"/>
  <c r="C19" i="12"/>
  <c r="B19" i="12"/>
  <c r="E18" i="12"/>
  <c r="D18" i="12"/>
  <c r="C18" i="12"/>
  <c r="B18" i="12"/>
  <c r="E17" i="12"/>
  <c r="D17" i="12"/>
  <c r="C17" i="12"/>
  <c r="B17" i="12"/>
  <c r="E15" i="12"/>
  <c r="D15" i="12"/>
  <c r="C15" i="12"/>
  <c r="B15" i="12"/>
  <c r="E14" i="12"/>
  <c r="D14" i="12"/>
  <c r="C14" i="12"/>
  <c r="B14" i="12"/>
  <c r="E13" i="12"/>
  <c r="D13" i="12"/>
  <c r="C13" i="12"/>
  <c r="B13" i="12"/>
  <c r="E12" i="12"/>
  <c r="D12" i="12"/>
  <c r="C12" i="12"/>
  <c r="B12" i="12"/>
  <c r="E10" i="12"/>
  <c r="D10" i="12"/>
  <c r="C10" i="12"/>
  <c r="B10" i="12"/>
  <c r="E9" i="12"/>
  <c r="D9" i="12"/>
  <c r="C9" i="12"/>
  <c r="B9" i="12"/>
  <c r="E8" i="12"/>
  <c r="D8" i="12"/>
  <c r="C8" i="12"/>
  <c r="B8" i="12"/>
  <c r="E7" i="12"/>
  <c r="D7" i="12"/>
  <c r="C7" i="12"/>
  <c r="B7" i="12"/>
  <c r="E30" i="10"/>
  <c r="D30" i="10"/>
  <c r="C30" i="10"/>
  <c r="B30" i="10"/>
  <c r="E29" i="10"/>
  <c r="D29" i="10"/>
  <c r="C29" i="10"/>
  <c r="B29" i="10"/>
  <c r="E28" i="10"/>
  <c r="D28" i="10"/>
  <c r="C28" i="10"/>
  <c r="B28" i="10"/>
  <c r="E27" i="10"/>
  <c r="D27" i="10"/>
  <c r="C27" i="10"/>
  <c r="B27" i="10"/>
  <c r="E25" i="10"/>
  <c r="D25" i="10"/>
  <c r="C25" i="10"/>
  <c r="B25" i="10"/>
  <c r="E24" i="10"/>
  <c r="D24" i="10"/>
  <c r="C24" i="10"/>
  <c r="B24" i="10"/>
  <c r="E23" i="10"/>
  <c r="D23" i="10"/>
  <c r="C23" i="10"/>
  <c r="B23" i="10"/>
  <c r="E22" i="10"/>
  <c r="D22" i="10"/>
  <c r="C22" i="10"/>
  <c r="B22" i="10"/>
  <c r="E20" i="10"/>
  <c r="D20" i="10"/>
  <c r="C20" i="10"/>
  <c r="B20" i="10"/>
  <c r="E19" i="10"/>
  <c r="D19" i="10"/>
  <c r="C19" i="10"/>
  <c r="B19" i="10"/>
  <c r="E18" i="10"/>
  <c r="D18" i="10"/>
  <c r="C18" i="10"/>
  <c r="B18" i="10"/>
  <c r="E17" i="10"/>
  <c r="D17" i="10"/>
  <c r="C17" i="10"/>
  <c r="B17" i="10"/>
  <c r="E15" i="10"/>
  <c r="D15" i="10"/>
  <c r="C15" i="10"/>
  <c r="B15" i="10"/>
  <c r="E14" i="10"/>
  <c r="D14" i="10"/>
  <c r="C14" i="10"/>
  <c r="B14" i="10"/>
  <c r="E13" i="10"/>
  <c r="D13" i="10"/>
  <c r="C13" i="10"/>
  <c r="B13" i="10"/>
  <c r="E12" i="10"/>
  <c r="D12" i="10"/>
  <c r="C12" i="10"/>
  <c r="B12" i="10"/>
  <c r="E10" i="10"/>
  <c r="D10" i="10"/>
  <c r="C10" i="10"/>
  <c r="B10" i="10"/>
  <c r="E9" i="10"/>
  <c r="D9" i="10"/>
  <c r="C9" i="10"/>
  <c r="B9" i="10"/>
  <c r="E8" i="10"/>
  <c r="D8" i="10"/>
  <c r="C8" i="10"/>
  <c r="B8" i="10"/>
  <c r="E7" i="10"/>
  <c r="D7" i="10"/>
  <c r="C7" i="10"/>
  <c r="B7" i="10"/>
  <c r="E30" i="8"/>
  <c r="D30" i="8"/>
  <c r="C30" i="8"/>
  <c r="B30" i="8"/>
  <c r="E29" i="8"/>
  <c r="D29" i="8"/>
  <c r="C29" i="8"/>
  <c r="B29" i="8"/>
  <c r="E28" i="8"/>
  <c r="D28" i="8"/>
  <c r="C28" i="8"/>
  <c r="B28" i="8"/>
  <c r="E27" i="8"/>
  <c r="D27" i="8"/>
  <c r="C27" i="8"/>
  <c r="B27" i="8"/>
  <c r="E25" i="8"/>
  <c r="D25" i="8"/>
  <c r="C25" i="8"/>
  <c r="B25" i="8"/>
  <c r="E24" i="8"/>
  <c r="D24" i="8"/>
  <c r="C24" i="8"/>
  <c r="B24" i="8"/>
  <c r="E23" i="8"/>
  <c r="D23" i="8"/>
  <c r="C23" i="8"/>
  <c r="B23" i="8"/>
  <c r="E22" i="8"/>
  <c r="D22" i="8"/>
  <c r="C22" i="8"/>
  <c r="B22" i="8"/>
  <c r="E20" i="8"/>
  <c r="D20" i="8"/>
  <c r="C20" i="8"/>
  <c r="B20" i="8"/>
  <c r="E19" i="8"/>
  <c r="D19" i="8"/>
  <c r="C19" i="8"/>
  <c r="B19" i="8"/>
  <c r="E18" i="8"/>
  <c r="D18" i="8"/>
  <c r="C18" i="8"/>
  <c r="B18" i="8"/>
  <c r="E17" i="8"/>
  <c r="D17" i="8"/>
  <c r="C17" i="8"/>
  <c r="B17" i="8"/>
  <c r="E15" i="8"/>
  <c r="D15" i="8"/>
  <c r="C15" i="8"/>
  <c r="B15" i="8"/>
  <c r="E14" i="8"/>
  <c r="D14" i="8"/>
  <c r="C14" i="8"/>
  <c r="B14" i="8"/>
  <c r="E13" i="8"/>
  <c r="D13" i="8"/>
  <c r="C13" i="8"/>
  <c r="B13" i="8"/>
  <c r="E12" i="8"/>
  <c r="D12" i="8"/>
  <c r="C12" i="8"/>
  <c r="B12" i="8"/>
  <c r="E10" i="8"/>
  <c r="D10" i="8"/>
  <c r="C10" i="8"/>
  <c r="B10" i="8"/>
  <c r="E9" i="8"/>
  <c r="D9" i="8"/>
  <c r="C9" i="8"/>
  <c r="B9" i="8"/>
  <c r="E8" i="8"/>
  <c r="D8" i="8"/>
  <c r="C8" i="8"/>
  <c r="B8" i="8"/>
  <c r="E7" i="8"/>
  <c r="D7" i="8"/>
  <c r="C7" i="8"/>
  <c r="B7" i="8"/>
  <c r="E30" i="6"/>
  <c r="D30" i="6"/>
  <c r="C30" i="6"/>
  <c r="B30" i="6"/>
  <c r="E29" i="6"/>
  <c r="D29" i="6"/>
  <c r="C29" i="6"/>
  <c r="B29" i="6"/>
  <c r="E28" i="6"/>
  <c r="D28" i="6"/>
  <c r="C28" i="6"/>
  <c r="B28" i="6"/>
  <c r="E27" i="6"/>
  <c r="D27" i="6"/>
  <c r="C27" i="6"/>
  <c r="B27" i="6"/>
  <c r="E25" i="6"/>
  <c r="D25" i="6"/>
  <c r="C25" i="6"/>
  <c r="B25" i="6"/>
  <c r="E24" i="6"/>
  <c r="D24" i="6"/>
  <c r="C24" i="6"/>
  <c r="B24" i="6"/>
  <c r="E23" i="6"/>
  <c r="D23" i="6"/>
  <c r="C23" i="6"/>
  <c r="B23" i="6"/>
  <c r="E22" i="6"/>
  <c r="D22" i="6"/>
  <c r="C22" i="6"/>
  <c r="B22" i="6"/>
  <c r="E20" i="6"/>
  <c r="D20" i="6"/>
  <c r="C20" i="6"/>
  <c r="B20" i="6"/>
  <c r="E19" i="6"/>
  <c r="D19" i="6"/>
  <c r="C19" i="6"/>
  <c r="B19" i="6"/>
  <c r="E18" i="6"/>
  <c r="D18" i="6"/>
  <c r="C18" i="6"/>
  <c r="B18" i="6"/>
  <c r="E17" i="6"/>
  <c r="D17" i="6"/>
  <c r="C17" i="6"/>
  <c r="B17" i="6"/>
  <c r="E15" i="6"/>
  <c r="D15" i="6"/>
  <c r="C15" i="6"/>
  <c r="B15" i="6"/>
  <c r="E14" i="6"/>
  <c r="D14" i="6"/>
  <c r="C14" i="6"/>
  <c r="B14" i="6"/>
  <c r="E13" i="6"/>
  <c r="D13" i="6"/>
  <c r="C13" i="6"/>
  <c r="B13" i="6"/>
  <c r="E12" i="6"/>
  <c r="D12" i="6"/>
  <c r="C12" i="6"/>
  <c r="B12" i="6"/>
  <c r="E10" i="6"/>
  <c r="D10" i="6"/>
  <c r="C10" i="6"/>
  <c r="B10" i="6"/>
  <c r="E9" i="6"/>
  <c r="D9" i="6"/>
  <c r="C9" i="6"/>
  <c r="B9" i="6"/>
  <c r="E8" i="6"/>
  <c r="D8" i="6"/>
  <c r="C8" i="6"/>
  <c r="B8" i="6"/>
  <c r="E7" i="6"/>
  <c r="D7" i="6"/>
  <c r="C7" i="6"/>
  <c r="B7" i="6"/>
  <c r="E30" i="15"/>
  <c r="D30" i="15"/>
  <c r="C30" i="15"/>
  <c r="B30" i="15"/>
  <c r="E29" i="15"/>
  <c r="D29" i="15"/>
  <c r="C29" i="15"/>
  <c r="B29" i="15"/>
  <c r="E28" i="15"/>
  <c r="D28" i="15"/>
  <c r="C28" i="15"/>
  <c r="B28" i="15"/>
  <c r="E27" i="15"/>
  <c r="D27" i="15"/>
  <c r="C27" i="15"/>
  <c r="B27" i="15"/>
  <c r="E25" i="15"/>
  <c r="D25" i="15"/>
  <c r="C25" i="15"/>
  <c r="B25" i="15"/>
  <c r="E24" i="15"/>
  <c r="D24" i="15"/>
  <c r="C24" i="15"/>
  <c r="B24" i="15"/>
  <c r="E23" i="15"/>
  <c r="D23" i="15"/>
  <c r="C23" i="15"/>
  <c r="B23" i="15"/>
  <c r="E22" i="15"/>
  <c r="D22" i="15"/>
  <c r="C22" i="15"/>
  <c r="B22" i="15"/>
  <c r="E20" i="15"/>
  <c r="D20" i="15"/>
  <c r="C20" i="15"/>
  <c r="B20" i="15"/>
  <c r="E19" i="15"/>
  <c r="D19" i="15"/>
  <c r="C19" i="15"/>
  <c r="B19" i="15"/>
  <c r="E18" i="15"/>
  <c r="D18" i="15"/>
  <c r="C18" i="15"/>
  <c r="B18" i="15"/>
  <c r="E17" i="15"/>
  <c r="D17" i="15"/>
  <c r="C17" i="15"/>
  <c r="B17" i="15"/>
  <c r="E15" i="15"/>
  <c r="D15" i="15"/>
  <c r="C15" i="15"/>
  <c r="B15" i="15"/>
  <c r="E14" i="15"/>
  <c r="D14" i="15"/>
  <c r="C14" i="15"/>
  <c r="B14" i="15"/>
  <c r="E13" i="15"/>
  <c r="D13" i="15"/>
  <c r="C13" i="15"/>
  <c r="B13" i="15"/>
  <c r="E12" i="15"/>
  <c r="D12" i="15"/>
  <c r="C12" i="15"/>
  <c r="B12" i="15"/>
  <c r="E10" i="15"/>
  <c r="D10" i="15"/>
  <c r="C10" i="15"/>
  <c r="B10" i="15"/>
  <c r="E9" i="15"/>
  <c r="D9" i="15"/>
  <c r="C9" i="15"/>
  <c r="B9" i="15"/>
  <c r="E8" i="15"/>
  <c r="D8" i="15"/>
  <c r="C8" i="15"/>
  <c r="B8" i="15"/>
  <c r="E7" i="15"/>
  <c r="D7" i="15"/>
  <c r="C7" i="15"/>
  <c r="B7" i="15"/>
  <c r="E30" i="14"/>
  <c r="D30" i="14"/>
  <c r="C30" i="14"/>
  <c r="B30" i="14"/>
  <c r="E29" i="14"/>
  <c r="D29" i="14"/>
  <c r="C29" i="14"/>
  <c r="B29" i="14"/>
  <c r="E28" i="14"/>
  <c r="D28" i="14"/>
  <c r="C28" i="14"/>
  <c r="B28" i="14"/>
  <c r="E27" i="14"/>
  <c r="D27" i="14"/>
  <c r="C27" i="14"/>
  <c r="B27" i="14"/>
  <c r="E25" i="14"/>
  <c r="D25" i="14"/>
  <c r="C25" i="14"/>
  <c r="B25" i="14"/>
  <c r="E24" i="14"/>
  <c r="D24" i="14"/>
  <c r="C24" i="14"/>
  <c r="B24" i="14"/>
  <c r="E23" i="14"/>
  <c r="D23" i="14"/>
  <c r="C23" i="14"/>
  <c r="B23" i="14"/>
  <c r="E22" i="14"/>
  <c r="D22" i="14"/>
  <c r="C22" i="14"/>
  <c r="B22" i="14"/>
  <c r="E20" i="14"/>
  <c r="D20" i="14"/>
  <c r="C20" i="14"/>
  <c r="B20" i="14"/>
  <c r="E19" i="14"/>
  <c r="D19" i="14"/>
  <c r="C19" i="14"/>
  <c r="B19" i="14"/>
  <c r="E18" i="14"/>
  <c r="D18" i="14"/>
  <c r="C18" i="14"/>
  <c r="B18" i="14"/>
  <c r="E17" i="14"/>
  <c r="D17" i="14"/>
  <c r="C17" i="14"/>
  <c r="B17" i="14"/>
  <c r="E15" i="14"/>
  <c r="D15" i="14"/>
  <c r="C15" i="14"/>
  <c r="B15" i="14"/>
  <c r="E14" i="14"/>
  <c r="D14" i="14"/>
  <c r="C14" i="14"/>
  <c r="B14" i="14"/>
  <c r="E13" i="14"/>
  <c r="D13" i="14"/>
  <c r="C13" i="14"/>
  <c r="B13" i="14"/>
  <c r="E12" i="14"/>
  <c r="D12" i="14"/>
  <c r="C12" i="14"/>
  <c r="B12" i="14"/>
  <c r="E10" i="14"/>
  <c r="D10" i="14"/>
  <c r="C10" i="14"/>
  <c r="B10" i="14"/>
  <c r="E9" i="14"/>
  <c r="D9" i="14"/>
  <c r="C9" i="14"/>
  <c r="B9" i="14"/>
  <c r="E8" i="14"/>
  <c r="D8" i="14"/>
  <c r="C8" i="14"/>
  <c r="B8" i="14"/>
  <c r="E7" i="14"/>
  <c r="D7" i="14"/>
  <c r="C7" i="14"/>
  <c r="B7" i="14"/>
  <c r="E35" i="13"/>
  <c r="D35" i="13"/>
  <c r="C35" i="13"/>
  <c r="B35" i="13"/>
  <c r="E34" i="13"/>
  <c r="D34" i="13"/>
  <c r="C34" i="13"/>
  <c r="B34" i="13"/>
  <c r="E33" i="13"/>
  <c r="D33" i="13"/>
  <c r="C33" i="13"/>
  <c r="B33" i="13"/>
  <c r="E32" i="13"/>
  <c r="D32" i="13"/>
  <c r="C32" i="13"/>
  <c r="B32" i="13"/>
  <c r="E30" i="13"/>
  <c r="D30" i="13"/>
  <c r="C30" i="13"/>
  <c r="B30" i="13"/>
  <c r="E29" i="13"/>
  <c r="D29" i="13"/>
  <c r="C29" i="13"/>
  <c r="B29" i="13"/>
  <c r="E28" i="13"/>
  <c r="D28" i="13"/>
  <c r="C28" i="13"/>
  <c r="B28" i="13"/>
  <c r="E27" i="13"/>
  <c r="D27" i="13"/>
  <c r="C27" i="13"/>
  <c r="B27" i="13"/>
  <c r="E25" i="13"/>
  <c r="D25" i="13"/>
  <c r="C25" i="13"/>
  <c r="B25" i="13"/>
  <c r="E24" i="13"/>
  <c r="D24" i="13"/>
  <c r="C24" i="13"/>
  <c r="B24" i="13"/>
  <c r="E23" i="13"/>
  <c r="D23" i="13"/>
  <c r="C23" i="13"/>
  <c r="B23" i="13"/>
  <c r="E22" i="13"/>
  <c r="D22" i="13"/>
  <c r="C22" i="13"/>
  <c r="B22" i="13"/>
  <c r="E20" i="13"/>
  <c r="D20" i="13"/>
  <c r="C20" i="13"/>
  <c r="B20" i="13"/>
  <c r="E19" i="13"/>
  <c r="D19" i="13"/>
  <c r="C19" i="13"/>
  <c r="B19" i="13"/>
  <c r="E18" i="13"/>
  <c r="D18" i="13"/>
  <c r="C18" i="13"/>
  <c r="B18" i="13"/>
  <c r="E17" i="13"/>
  <c r="D17" i="13"/>
  <c r="C17" i="13"/>
  <c r="B17" i="13"/>
  <c r="E15" i="13"/>
  <c r="D15" i="13"/>
  <c r="C15" i="13"/>
  <c r="B15" i="13"/>
  <c r="E14" i="13"/>
  <c r="D14" i="13"/>
  <c r="C14" i="13"/>
  <c r="B14" i="13"/>
  <c r="E13" i="13"/>
  <c r="D13" i="13"/>
  <c r="C13" i="13"/>
  <c r="B13" i="13"/>
  <c r="E12" i="13"/>
  <c r="D12" i="13"/>
  <c r="C12" i="13"/>
  <c r="B12" i="13"/>
  <c r="E10" i="13"/>
  <c r="D10" i="13"/>
  <c r="C10" i="13"/>
  <c r="B10" i="13"/>
  <c r="E9" i="13"/>
  <c r="D9" i="13"/>
  <c r="C9" i="13"/>
  <c r="B9" i="13"/>
  <c r="E8" i="13"/>
  <c r="D8" i="13"/>
  <c r="C8" i="13"/>
  <c r="B8" i="13"/>
  <c r="E7" i="13"/>
  <c r="D7" i="13"/>
  <c r="C7" i="13"/>
  <c r="B7" i="13"/>
  <c r="E30" i="11"/>
  <c r="D30" i="11"/>
  <c r="C30" i="11"/>
  <c r="B30" i="11"/>
  <c r="E29" i="11"/>
  <c r="D29" i="11"/>
  <c r="C29" i="11"/>
  <c r="B29" i="11"/>
  <c r="E28" i="11"/>
  <c r="D28" i="11"/>
  <c r="C28" i="11"/>
  <c r="B28" i="11"/>
  <c r="E27" i="11"/>
  <c r="D27" i="11"/>
  <c r="C27" i="11"/>
  <c r="B27" i="11"/>
  <c r="E25" i="11"/>
  <c r="D25" i="11"/>
  <c r="C25" i="11"/>
  <c r="B25" i="11"/>
  <c r="E24" i="11"/>
  <c r="D24" i="11"/>
  <c r="C24" i="11"/>
  <c r="B24" i="11"/>
  <c r="E23" i="11"/>
  <c r="D23" i="11"/>
  <c r="C23" i="11"/>
  <c r="B23" i="11"/>
  <c r="E22" i="11"/>
  <c r="D22" i="11"/>
  <c r="C22" i="11"/>
  <c r="B22" i="11"/>
  <c r="E20" i="11"/>
  <c r="D20" i="11"/>
  <c r="C20" i="11"/>
  <c r="B20" i="11"/>
  <c r="E19" i="11"/>
  <c r="D19" i="11"/>
  <c r="C19" i="11"/>
  <c r="B19" i="11"/>
  <c r="E18" i="11"/>
  <c r="D18" i="11"/>
  <c r="C18" i="11"/>
  <c r="B18" i="11"/>
  <c r="E17" i="11"/>
  <c r="D17" i="11"/>
  <c r="C17" i="11"/>
  <c r="B17" i="11"/>
  <c r="E15" i="11"/>
  <c r="D15" i="11"/>
  <c r="C15" i="11"/>
  <c r="B15" i="11"/>
  <c r="E14" i="11"/>
  <c r="D14" i="11"/>
  <c r="C14" i="11"/>
  <c r="B14" i="11"/>
  <c r="E13" i="11"/>
  <c r="D13" i="11"/>
  <c r="C13" i="11"/>
  <c r="B13" i="11"/>
  <c r="E12" i="11"/>
  <c r="D12" i="11"/>
  <c r="C12" i="11"/>
  <c r="B12" i="11"/>
  <c r="E10" i="11"/>
  <c r="D10" i="11"/>
  <c r="C10" i="11"/>
  <c r="B10" i="11"/>
  <c r="E9" i="11"/>
  <c r="D9" i="11"/>
  <c r="C9" i="11"/>
  <c r="B9" i="11"/>
  <c r="E8" i="11"/>
  <c r="D8" i="11"/>
  <c r="C8" i="11"/>
  <c r="B8" i="11"/>
  <c r="E7" i="11"/>
  <c r="D7" i="11"/>
  <c r="C7" i="11"/>
  <c r="B7" i="11"/>
  <c r="E30" i="9"/>
  <c r="D30" i="9"/>
  <c r="C30" i="9"/>
  <c r="B30" i="9"/>
  <c r="E29" i="9"/>
  <c r="D29" i="9"/>
  <c r="C29" i="9"/>
  <c r="B29" i="9"/>
  <c r="E28" i="9"/>
  <c r="D28" i="9"/>
  <c r="C28" i="9"/>
  <c r="B28" i="9"/>
  <c r="E27" i="9"/>
  <c r="D27" i="9"/>
  <c r="C27" i="9"/>
  <c r="B27" i="9"/>
  <c r="E25" i="9"/>
  <c r="D25" i="9"/>
  <c r="C25" i="9"/>
  <c r="B25" i="9"/>
  <c r="E24" i="9"/>
  <c r="D24" i="9"/>
  <c r="C24" i="9"/>
  <c r="B24" i="9"/>
  <c r="E23" i="9"/>
  <c r="D23" i="9"/>
  <c r="C23" i="9"/>
  <c r="B23" i="9"/>
  <c r="E22" i="9"/>
  <c r="D22" i="9"/>
  <c r="C22" i="9"/>
  <c r="B22" i="9"/>
  <c r="E20" i="9"/>
  <c r="D20" i="9"/>
  <c r="C20" i="9"/>
  <c r="B20" i="9"/>
  <c r="E19" i="9"/>
  <c r="D19" i="9"/>
  <c r="C19" i="9"/>
  <c r="B19" i="9"/>
  <c r="E18" i="9"/>
  <c r="D18" i="9"/>
  <c r="C18" i="9"/>
  <c r="B18" i="9"/>
  <c r="E17" i="9"/>
  <c r="D17" i="9"/>
  <c r="C17" i="9"/>
  <c r="B17" i="9"/>
  <c r="E15" i="9"/>
  <c r="D15" i="9"/>
  <c r="C15" i="9"/>
  <c r="B15" i="9"/>
  <c r="E14" i="9"/>
  <c r="D14" i="9"/>
  <c r="C14" i="9"/>
  <c r="B14" i="9"/>
  <c r="E13" i="9"/>
  <c r="D13" i="9"/>
  <c r="C13" i="9"/>
  <c r="B13" i="9"/>
  <c r="E12" i="9"/>
  <c r="D12" i="9"/>
  <c r="C12" i="9"/>
  <c r="B12" i="9"/>
  <c r="E10" i="9"/>
  <c r="D10" i="9"/>
  <c r="C10" i="9"/>
  <c r="B10" i="9"/>
  <c r="E9" i="9"/>
  <c r="D9" i="9"/>
  <c r="C9" i="9"/>
  <c r="B9" i="9"/>
  <c r="E8" i="9"/>
  <c r="D8" i="9"/>
  <c r="C8" i="9"/>
  <c r="B8" i="9"/>
  <c r="E7" i="9"/>
  <c r="D7" i="9"/>
  <c r="C7" i="9"/>
  <c r="B7" i="9"/>
  <c r="E30" i="7"/>
  <c r="D30" i="7"/>
  <c r="C30" i="7"/>
  <c r="B30" i="7"/>
  <c r="E29" i="7"/>
  <c r="D29" i="7"/>
  <c r="C29" i="7"/>
  <c r="B29" i="7"/>
  <c r="E28" i="7"/>
  <c r="D28" i="7"/>
  <c r="C28" i="7"/>
  <c r="B28" i="7"/>
  <c r="E27" i="7"/>
  <c r="D27" i="7"/>
  <c r="C27" i="7"/>
  <c r="B27" i="7"/>
  <c r="E25" i="7"/>
  <c r="D25" i="7"/>
  <c r="C25" i="7"/>
  <c r="B25" i="7"/>
  <c r="E24" i="7"/>
  <c r="D24" i="7"/>
  <c r="C24" i="7"/>
  <c r="B24" i="7"/>
  <c r="E23" i="7"/>
  <c r="D23" i="7"/>
  <c r="C23" i="7"/>
  <c r="B23" i="7"/>
  <c r="E22" i="7"/>
  <c r="D22" i="7"/>
  <c r="C22" i="7"/>
  <c r="B22" i="7"/>
  <c r="E20" i="7"/>
  <c r="D20" i="7"/>
  <c r="C20" i="7"/>
  <c r="B20" i="7"/>
  <c r="E19" i="7"/>
  <c r="D19" i="7"/>
  <c r="C19" i="7"/>
  <c r="B19" i="7"/>
  <c r="E18" i="7"/>
  <c r="D18" i="7"/>
  <c r="C18" i="7"/>
  <c r="B18" i="7"/>
  <c r="E17" i="7"/>
  <c r="D17" i="7"/>
  <c r="C17" i="7"/>
  <c r="B17" i="7"/>
  <c r="E15" i="7"/>
  <c r="D15" i="7"/>
  <c r="C15" i="7"/>
  <c r="B15" i="7"/>
  <c r="E14" i="7"/>
  <c r="D14" i="7"/>
  <c r="C14" i="7"/>
  <c r="B14" i="7"/>
  <c r="E13" i="7"/>
  <c r="D13" i="7"/>
  <c r="C13" i="7"/>
  <c r="B13" i="7"/>
  <c r="E12" i="7"/>
  <c r="D12" i="7"/>
  <c r="C12" i="7"/>
  <c r="B12" i="7"/>
  <c r="E10" i="7"/>
  <c r="D10" i="7"/>
  <c r="C10" i="7"/>
  <c r="B10" i="7"/>
  <c r="E9" i="7"/>
  <c r="D9" i="7"/>
  <c r="C9" i="7"/>
  <c r="B9" i="7"/>
  <c r="E8" i="7"/>
  <c r="D8" i="7"/>
  <c r="C8" i="7"/>
  <c r="B8" i="7"/>
  <c r="E7" i="7"/>
  <c r="D7" i="7"/>
  <c r="C7" i="7"/>
  <c r="B7" i="7"/>
  <c r="D35" i="2"/>
  <c r="E35" i="2"/>
  <c r="D8" i="2"/>
  <c r="E8" i="2"/>
  <c r="D9" i="2"/>
  <c r="E9" i="2"/>
  <c r="D10" i="2"/>
  <c r="E10" i="2"/>
  <c r="D12" i="2"/>
  <c r="E12" i="2"/>
  <c r="D13" i="2"/>
  <c r="E13" i="2"/>
  <c r="D14" i="2"/>
  <c r="E14" i="2"/>
  <c r="D15" i="2"/>
  <c r="E15" i="2"/>
  <c r="D17" i="2"/>
  <c r="E17" i="2"/>
  <c r="D18" i="2"/>
  <c r="E18" i="2"/>
  <c r="D19" i="2"/>
  <c r="E19" i="2"/>
  <c r="D20" i="2"/>
  <c r="E20" i="2"/>
  <c r="D22" i="2"/>
  <c r="E22" i="2"/>
  <c r="D23" i="2"/>
  <c r="E23" i="2"/>
  <c r="D24" i="2"/>
  <c r="E24" i="2"/>
  <c r="D25" i="2"/>
  <c r="E25" i="2"/>
  <c r="D27" i="2"/>
  <c r="E27" i="2"/>
  <c r="D28" i="2"/>
  <c r="E28" i="2"/>
  <c r="D29" i="2"/>
  <c r="E29" i="2"/>
  <c r="D30" i="2"/>
  <c r="E30" i="2"/>
  <c r="D32" i="2"/>
  <c r="E32" i="2"/>
  <c r="D33" i="2"/>
  <c r="E33" i="2"/>
  <c r="D34" i="2"/>
  <c r="E34" i="2"/>
  <c r="E7" i="2"/>
  <c r="D7" i="2"/>
  <c r="C8" i="2"/>
  <c r="C9" i="2"/>
  <c r="C10" i="2"/>
  <c r="C12" i="2"/>
  <c r="C13" i="2"/>
  <c r="C14" i="2"/>
  <c r="C15" i="2"/>
  <c r="C17" i="2"/>
  <c r="C18" i="2"/>
  <c r="C19" i="2"/>
  <c r="C20" i="2"/>
  <c r="C22" i="2"/>
  <c r="C23" i="2"/>
  <c r="C24" i="2"/>
  <c r="C25" i="2"/>
  <c r="C27" i="2"/>
  <c r="C28" i="2"/>
  <c r="C29" i="2"/>
  <c r="C30" i="2"/>
  <c r="C32" i="2"/>
  <c r="C33" i="2"/>
  <c r="C34" i="2"/>
  <c r="C35" i="2"/>
  <c r="C7" i="2"/>
  <c r="B32" i="2"/>
  <c r="B33" i="2"/>
  <c r="B34" i="2"/>
  <c r="B35" i="2"/>
  <c r="B8" i="2"/>
  <c r="B9" i="2"/>
  <c r="B10" i="2"/>
  <c r="B12" i="2"/>
  <c r="B13" i="2"/>
  <c r="B14" i="2"/>
  <c r="B15" i="2"/>
  <c r="B17" i="2"/>
  <c r="B18" i="2"/>
  <c r="B19" i="2"/>
  <c r="B20" i="2"/>
  <c r="B22" i="2"/>
  <c r="B23" i="2"/>
  <c r="B24" i="2"/>
  <c r="B25" i="2"/>
  <c r="B27" i="2"/>
  <c r="B28" i="2"/>
  <c r="B29" i="2"/>
  <c r="B30" i="2"/>
  <c r="B7" i="2"/>
  <c r="O9" i="18"/>
  <c r="O9" i="17"/>
  <c r="O22" i="10"/>
  <c r="O30" i="10"/>
  <c r="O30" i="8"/>
  <c r="O12" i="6"/>
  <c r="G43" i="13" l="1"/>
  <c r="G27" i="13"/>
  <c r="F14" i="14"/>
  <c r="F20" i="14"/>
  <c r="O22" i="14"/>
  <c r="O10" i="13"/>
  <c r="O25" i="13"/>
  <c r="O22" i="11"/>
  <c r="O9" i="11"/>
  <c r="O8" i="11"/>
  <c r="F7" i="11"/>
  <c r="F22" i="11"/>
  <c r="O25" i="9"/>
  <c r="O24" i="7"/>
  <c r="O23" i="2"/>
  <c r="O17" i="2"/>
  <c r="O29" i="18"/>
  <c r="O28" i="18"/>
  <c r="N30" i="18"/>
  <c r="M30" i="18"/>
  <c r="N29" i="18"/>
  <c r="M29" i="18"/>
  <c r="N28" i="18"/>
  <c r="M28" i="18"/>
  <c r="N27" i="18"/>
  <c r="M27" i="18"/>
  <c r="N25" i="18"/>
  <c r="M25" i="18"/>
  <c r="N24" i="18"/>
  <c r="M24" i="18"/>
  <c r="N23" i="18"/>
  <c r="M23" i="18"/>
  <c r="N22" i="18"/>
  <c r="M22" i="18"/>
  <c r="N20" i="18"/>
  <c r="M20" i="18"/>
  <c r="N19" i="18"/>
  <c r="M19" i="18"/>
  <c r="N18" i="18"/>
  <c r="M18" i="18"/>
  <c r="N17" i="18"/>
  <c r="M17" i="18"/>
  <c r="N15" i="18"/>
  <c r="M15" i="18"/>
  <c r="N14" i="18"/>
  <c r="M14" i="18"/>
  <c r="N13" i="18"/>
  <c r="M13" i="18"/>
  <c r="N12" i="18"/>
  <c r="M12" i="18"/>
  <c r="N10" i="18"/>
  <c r="M10" i="18"/>
  <c r="N9" i="18"/>
  <c r="M9" i="18"/>
  <c r="N8" i="18"/>
  <c r="M8" i="18"/>
  <c r="N7" i="18"/>
  <c r="M7" i="18"/>
  <c r="N30" i="17"/>
  <c r="M30" i="17"/>
  <c r="N29" i="17"/>
  <c r="M29" i="17"/>
  <c r="N28" i="17"/>
  <c r="N27" i="17"/>
  <c r="M27" i="17"/>
  <c r="N25" i="17"/>
  <c r="M25" i="17"/>
  <c r="N24" i="17"/>
  <c r="M24" i="17"/>
  <c r="N23" i="17"/>
  <c r="M23" i="17"/>
  <c r="N22" i="17"/>
  <c r="M22" i="17"/>
  <c r="N20" i="17"/>
  <c r="M20" i="17"/>
  <c r="N19" i="17"/>
  <c r="M19" i="17"/>
  <c r="N18" i="17"/>
  <c r="M18" i="17"/>
  <c r="N17" i="17"/>
  <c r="M17" i="17"/>
  <c r="N15" i="17"/>
  <c r="M15" i="17"/>
  <c r="N14" i="17"/>
  <c r="M14" i="17"/>
  <c r="N13" i="17"/>
  <c r="M13" i="17"/>
  <c r="N12" i="17"/>
  <c r="N10" i="17"/>
  <c r="M10" i="17"/>
  <c r="N9" i="17"/>
  <c r="M9" i="17"/>
  <c r="N8" i="17"/>
  <c r="M8" i="17"/>
  <c r="N7" i="17"/>
  <c r="M7" i="17"/>
  <c r="N30" i="16"/>
  <c r="M30" i="16"/>
  <c r="N29" i="16"/>
  <c r="M29" i="16"/>
  <c r="N28" i="16"/>
  <c r="M28" i="16"/>
  <c r="N27" i="16"/>
  <c r="M27" i="16"/>
  <c r="N25" i="16"/>
  <c r="M25" i="16"/>
  <c r="N24" i="16"/>
  <c r="M24" i="16"/>
  <c r="N23" i="16"/>
  <c r="M23" i="16"/>
  <c r="N22" i="16"/>
  <c r="M22" i="16"/>
  <c r="N20" i="16"/>
  <c r="M20" i="16"/>
  <c r="N19" i="16"/>
  <c r="M19" i="16"/>
  <c r="N18" i="16"/>
  <c r="M18" i="16"/>
  <c r="N17" i="16"/>
  <c r="M17" i="16"/>
  <c r="N15" i="16"/>
  <c r="M15" i="16"/>
  <c r="N14" i="16"/>
  <c r="M14" i="16"/>
  <c r="N13" i="16"/>
  <c r="M13" i="16"/>
  <c r="N12" i="16"/>
  <c r="M12" i="16"/>
  <c r="N10" i="16"/>
  <c r="M10" i="16"/>
  <c r="N9" i="16"/>
  <c r="M9" i="16"/>
  <c r="N8" i="16"/>
  <c r="M8" i="16"/>
  <c r="N7" i="16"/>
  <c r="M7" i="16"/>
  <c r="N30" i="12"/>
  <c r="M30" i="12"/>
  <c r="N29" i="12"/>
  <c r="M29" i="12"/>
  <c r="N28" i="12"/>
  <c r="M28" i="12"/>
  <c r="N27" i="12"/>
  <c r="M27" i="12"/>
  <c r="N25" i="12"/>
  <c r="M25" i="12"/>
  <c r="N24" i="12"/>
  <c r="M24" i="12"/>
  <c r="N23" i="12"/>
  <c r="M23" i="12"/>
  <c r="N22" i="12"/>
  <c r="M22" i="12"/>
  <c r="N20" i="12"/>
  <c r="M20" i="12"/>
  <c r="N19" i="12"/>
  <c r="M19" i="12"/>
  <c r="N18" i="12"/>
  <c r="M18" i="12"/>
  <c r="N17" i="12"/>
  <c r="M17" i="12"/>
  <c r="N15" i="12"/>
  <c r="M15" i="12"/>
  <c r="N14" i="12"/>
  <c r="M14" i="12"/>
  <c r="N13" i="12"/>
  <c r="M13" i="12"/>
  <c r="N12" i="12"/>
  <c r="M12" i="12"/>
  <c r="N10" i="12"/>
  <c r="M10" i="12"/>
  <c r="N9" i="12"/>
  <c r="M9" i="12"/>
  <c r="N8" i="12"/>
  <c r="M8" i="12"/>
  <c r="N7" i="12"/>
  <c r="M7" i="12"/>
  <c r="N30" i="10"/>
  <c r="M30" i="10"/>
  <c r="N29" i="10"/>
  <c r="M29" i="10"/>
  <c r="N28" i="10"/>
  <c r="M28" i="10"/>
  <c r="N27" i="10"/>
  <c r="M27" i="10"/>
  <c r="N25" i="10"/>
  <c r="M25" i="10"/>
  <c r="N24" i="10"/>
  <c r="M24" i="10"/>
  <c r="N23" i="10"/>
  <c r="M23" i="10"/>
  <c r="N22" i="10"/>
  <c r="M22" i="10"/>
  <c r="N20" i="10"/>
  <c r="M20" i="10"/>
  <c r="N19" i="10"/>
  <c r="M19" i="10"/>
  <c r="N18" i="10"/>
  <c r="M18" i="10"/>
  <c r="N17" i="10"/>
  <c r="M17" i="10"/>
  <c r="N15" i="10"/>
  <c r="M15" i="10"/>
  <c r="N14" i="10"/>
  <c r="M14" i="10"/>
  <c r="N13" i="10"/>
  <c r="M13" i="10"/>
  <c r="N12" i="10"/>
  <c r="M12" i="10"/>
  <c r="N10" i="10"/>
  <c r="M10" i="10"/>
  <c r="N9" i="10"/>
  <c r="M9" i="10"/>
  <c r="N8" i="10"/>
  <c r="M8" i="10"/>
  <c r="N7" i="10"/>
  <c r="M7" i="10"/>
  <c r="N30" i="8"/>
  <c r="M30" i="8"/>
  <c r="N29" i="8"/>
  <c r="M29" i="8"/>
  <c r="N28" i="8"/>
  <c r="M28" i="8"/>
  <c r="N27" i="8"/>
  <c r="M27" i="8"/>
  <c r="N25" i="8"/>
  <c r="M25" i="8"/>
  <c r="N24" i="8"/>
  <c r="M24" i="8"/>
  <c r="N23" i="8"/>
  <c r="M23" i="8"/>
  <c r="N22" i="8"/>
  <c r="M22" i="8"/>
  <c r="N20" i="8"/>
  <c r="M20" i="8"/>
  <c r="N19" i="8"/>
  <c r="M19" i="8"/>
  <c r="N18" i="8"/>
  <c r="M18" i="8"/>
  <c r="N17" i="8"/>
  <c r="M17" i="8"/>
  <c r="N15" i="8"/>
  <c r="M15" i="8"/>
  <c r="N14" i="8"/>
  <c r="M14" i="8"/>
  <c r="N13" i="8"/>
  <c r="M13" i="8"/>
  <c r="N12" i="8"/>
  <c r="M12" i="8"/>
  <c r="N10" i="8"/>
  <c r="M10" i="8"/>
  <c r="N9" i="8"/>
  <c r="M9" i="8"/>
  <c r="N8" i="8"/>
  <c r="M8" i="8"/>
  <c r="N7" i="8"/>
  <c r="M7" i="8"/>
  <c r="N30" i="6"/>
  <c r="M30" i="6"/>
  <c r="N29" i="6"/>
  <c r="M29" i="6"/>
  <c r="N28" i="6"/>
  <c r="M28" i="6"/>
  <c r="N27" i="6"/>
  <c r="M27" i="6"/>
  <c r="N25" i="6"/>
  <c r="M25" i="6"/>
  <c r="N24" i="6"/>
  <c r="M24" i="6"/>
  <c r="N23" i="6"/>
  <c r="M23" i="6"/>
  <c r="N22" i="6"/>
  <c r="M22" i="6"/>
  <c r="N20" i="6"/>
  <c r="M20" i="6"/>
  <c r="N19" i="6"/>
  <c r="M19" i="6"/>
  <c r="N18" i="6"/>
  <c r="M18" i="6"/>
  <c r="N17" i="6"/>
  <c r="M17" i="6"/>
  <c r="N15" i="6"/>
  <c r="M15" i="6"/>
  <c r="N14" i="6"/>
  <c r="M14" i="6"/>
  <c r="N13" i="6"/>
  <c r="M13" i="6"/>
  <c r="N12" i="6"/>
  <c r="M12" i="6"/>
  <c r="N10" i="6"/>
  <c r="M10" i="6"/>
  <c r="N9" i="6"/>
  <c r="M9" i="6"/>
  <c r="N8" i="6"/>
  <c r="M8" i="6"/>
  <c r="N7" i="6"/>
  <c r="M7" i="6"/>
  <c r="N30" i="15"/>
  <c r="M30" i="15"/>
  <c r="N29" i="15"/>
  <c r="M29" i="15"/>
  <c r="N28" i="15"/>
  <c r="M28" i="15"/>
  <c r="N27" i="15"/>
  <c r="M27" i="15"/>
  <c r="M25" i="15"/>
  <c r="N24" i="15"/>
  <c r="M24" i="15"/>
  <c r="N23" i="15"/>
  <c r="M23" i="15"/>
  <c r="N22" i="15"/>
  <c r="M22" i="15"/>
  <c r="N20" i="15"/>
  <c r="M20" i="15"/>
  <c r="N19" i="15"/>
  <c r="M19" i="15"/>
  <c r="N18" i="15"/>
  <c r="M18" i="15"/>
  <c r="N17" i="15"/>
  <c r="M17" i="15"/>
  <c r="N15" i="15"/>
  <c r="M15" i="15"/>
  <c r="N14" i="15"/>
  <c r="M14" i="15"/>
  <c r="N13" i="15"/>
  <c r="M13" i="15"/>
  <c r="N12" i="15"/>
  <c r="M12" i="15"/>
  <c r="N10" i="15"/>
  <c r="M10" i="15"/>
  <c r="N9" i="15"/>
  <c r="M9" i="15"/>
  <c r="N8" i="15"/>
  <c r="M8" i="15"/>
  <c r="N7" i="15"/>
  <c r="M7" i="15"/>
  <c r="N30" i="14"/>
  <c r="M30" i="14"/>
  <c r="N29" i="14"/>
  <c r="M29" i="14"/>
  <c r="N28" i="14"/>
  <c r="M28" i="14"/>
  <c r="N27" i="14"/>
  <c r="M27" i="14"/>
  <c r="N25" i="14"/>
  <c r="M25" i="14"/>
  <c r="N24" i="14"/>
  <c r="M24" i="14"/>
  <c r="N23" i="14"/>
  <c r="M23" i="14"/>
  <c r="N22" i="14"/>
  <c r="M22" i="14"/>
  <c r="N20" i="14"/>
  <c r="M20" i="14"/>
  <c r="N19" i="14"/>
  <c r="M19" i="14"/>
  <c r="N18" i="14"/>
  <c r="M18" i="14"/>
  <c r="N17" i="14"/>
  <c r="M17" i="14"/>
  <c r="N15" i="14"/>
  <c r="M15" i="14"/>
  <c r="N14" i="14"/>
  <c r="M14" i="14"/>
  <c r="N13" i="14"/>
  <c r="M13" i="14"/>
  <c r="N12" i="14"/>
  <c r="M12" i="14"/>
  <c r="N10" i="14"/>
  <c r="M10" i="14"/>
  <c r="N9" i="14"/>
  <c r="M9" i="14"/>
  <c r="N8" i="14"/>
  <c r="M8" i="14"/>
  <c r="N7" i="14"/>
  <c r="M7" i="14"/>
  <c r="N25" i="13"/>
  <c r="M25" i="13"/>
  <c r="N24" i="13"/>
  <c r="M24" i="13"/>
  <c r="N23" i="13"/>
  <c r="M23" i="13"/>
  <c r="N22" i="13"/>
  <c r="M22" i="13"/>
  <c r="N20" i="13"/>
  <c r="M20" i="13"/>
  <c r="N19" i="13"/>
  <c r="M19" i="13"/>
  <c r="N18" i="13"/>
  <c r="M18" i="13"/>
  <c r="N17" i="13"/>
  <c r="M17" i="13"/>
  <c r="N15" i="13"/>
  <c r="M15" i="13"/>
  <c r="N14" i="13"/>
  <c r="M14" i="13"/>
  <c r="N13" i="13"/>
  <c r="M13" i="13"/>
  <c r="N12" i="13"/>
  <c r="M12" i="13"/>
  <c r="N10" i="13"/>
  <c r="M10" i="13"/>
  <c r="N9" i="13"/>
  <c r="M9" i="13"/>
  <c r="N8" i="13"/>
  <c r="M8" i="13"/>
  <c r="N7" i="13"/>
  <c r="M7" i="13"/>
  <c r="N30" i="11"/>
  <c r="M30" i="11"/>
  <c r="N29" i="11"/>
  <c r="M29" i="11"/>
  <c r="N28" i="11"/>
  <c r="M28" i="11"/>
  <c r="N27" i="11"/>
  <c r="M27" i="11"/>
  <c r="N25" i="11"/>
  <c r="M25" i="11"/>
  <c r="N24" i="11"/>
  <c r="M24" i="11"/>
  <c r="N23" i="11"/>
  <c r="M23" i="11"/>
  <c r="N22" i="11"/>
  <c r="M22" i="11"/>
  <c r="N20" i="11"/>
  <c r="M20" i="11"/>
  <c r="N19" i="11"/>
  <c r="M19" i="11"/>
  <c r="N18" i="11"/>
  <c r="M18" i="11"/>
  <c r="N17" i="11"/>
  <c r="M17" i="11"/>
  <c r="N15" i="11"/>
  <c r="M15" i="11"/>
  <c r="N14" i="11"/>
  <c r="M14" i="11"/>
  <c r="N13" i="11"/>
  <c r="M13" i="11"/>
  <c r="N12" i="11"/>
  <c r="M12" i="11"/>
  <c r="N10" i="11"/>
  <c r="M10" i="11"/>
  <c r="N9" i="11"/>
  <c r="M9" i="11"/>
  <c r="N8" i="11"/>
  <c r="M8" i="11"/>
  <c r="N7" i="11"/>
  <c r="M7" i="11"/>
  <c r="N30" i="9"/>
  <c r="M30" i="9"/>
  <c r="N29" i="9"/>
  <c r="M29" i="9"/>
  <c r="N28" i="9"/>
  <c r="M28" i="9"/>
  <c r="N27" i="9"/>
  <c r="M27" i="9"/>
  <c r="N25" i="9"/>
  <c r="M25" i="9"/>
  <c r="N24" i="9"/>
  <c r="M24" i="9"/>
  <c r="N23" i="9"/>
  <c r="M23" i="9"/>
  <c r="N22" i="9"/>
  <c r="M22" i="9"/>
  <c r="N20" i="9"/>
  <c r="M20" i="9"/>
  <c r="N19" i="9"/>
  <c r="M19" i="9"/>
  <c r="N18" i="9"/>
  <c r="M18" i="9"/>
  <c r="N17" i="9"/>
  <c r="M17" i="9"/>
  <c r="N15" i="9"/>
  <c r="M15" i="9"/>
  <c r="N14" i="9"/>
  <c r="M14" i="9"/>
  <c r="N13" i="9"/>
  <c r="M13" i="9"/>
  <c r="N12" i="9"/>
  <c r="M12" i="9"/>
  <c r="N10" i="9"/>
  <c r="M10" i="9"/>
  <c r="N9" i="9"/>
  <c r="M9" i="9"/>
  <c r="N8" i="9"/>
  <c r="M8" i="9"/>
  <c r="N7" i="9"/>
  <c r="M7" i="9"/>
  <c r="N30" i="7"/>
  <c r="M30" i="7"/>
  <c r="N29" i="7"/>
  <c r="M29" i="7"/>
  <c r="N28" i="7"/>
  <c r="M28" i="7"/>
  <c r="N27" i="7"/>
  <c r="M27" i="7"/>
  <c r="N25" i="7"/>
  <c r="M25" i="7"/>
  <c r="N24" i="7"/>
  <c r="M24" i="7"/>
  <c r="N23" i="7"/>
  <c r="M23" i="7"/>
  <c r="N22" i="7"/>
  <c r="M22" i="7"/>
  <c r="N20" i="7"/>
  <c r="M20" i="7"/>
  <c r="N19" i="7"/>
  <c r="M19" i="7"/>
  <c r="N18" i="7"/>
  <c r="M18" i="7"/>
  <c r="N17" i="7"/>
  <c r="M17" i="7"/>
  <c r="N15" i="7"/>
  <c r="M15" i="7"/>
  <c r="N14" i="7"/>
  <c r="M14" i="7"/>
  <c r="N13" i="7"/>
  <c r="M13" i="7"/>
  <c r="N12" i="7"/>
  <c r="M12" i="7"/>
  <c r="N10" i="7"/>
  <c r="M10" i="7"/>
  <c r="N9" i="7"/>
  <c r="M9" i="7"/>
  <c r="N8" i="7"/>
  <c r="M8" i="7"/>
  <c r="N7" i="7"/>
  <c r="M7" i="7"/>
  <c r="M8" i="2"/>
  <c r="N8" i="2"/>
  <c r="M9" i="2"/>
  <c r="N9" i="2"/>
  <c r="M10" i="2"/>
  <c r="N10" i="2"/>
  <c r="M12" i="2"/>
  <c r="N12" i="2"/>
  <c r="M13" i="2"/>
  <c r="N13" i="2"/>
  <c r="M14" i="2"/>
  <c r="N14" i="2"/>
  <c r="M15" i="2"/>
  <c r="N15" i="2"/>
  <c r="M17" i="2"/>
  <c r="N17" i="2"/>
  <c r="M18" i="2"/>
  <c r="N18" i="2"/>
  <c r="M19" i="2"/>
  <c r="N19" i="2"/>
  <c r="M20" i="2"/>
  <c r="N20" i="2"/>
  <c r="M22" i="2"/>
  <c r="N22" i="2"/>
  <c r="M23" i="2"/>
  <c r="N23" i="2"/>
  <c r="M24" i="2"/>
  <c r="N24" i="2"/>
  <c r="M25" i="2"/>
  <c r="N25" i="2"/>
  <c r="N7" i="2"/>
  <c r="M7" i="2"/>
  <c r="G32" i="13" l="1"/>
  <c r="G29" i="13"/>
  <c r="G35" i="13"/>
  <c r="G34" i="13"/>
  <c r="G40" i="6"/>
  <c r="G22" i="13"/>
  <c r="G40" i="11"/>
  <c r="G41" i="11" s="1"/>
  <c r="G35" i="11" s="1"/>
  <c r="G40" i="9"/>
  <c r="G34" i="9" s="1"/>
  <c r="G40" i="7"/>
  <c r="G34" i="7" s="1"/>
  <c r="G41" i="2"/>
  <c r="O9" i="7"/>
  <c r="F10" i="7"/>
  <c r="O17" i="7"/>
  <c r="O18" i="7"/>
  <c r="O19" i="7"/>
  <c r="O23" i="7"/>
  <c r="O25" i="7"/>
  <c r="O29" i="7"/>
  <c r="F7" i="7"/>
  <c r="F9" i="7"/>
  <c r="F19" i="7"/>
  <c r="F23" i="7"/>
  <c r="F24" i="7"/>
  <c r="F28" i="7"/>
  <c r="F9" i="2"/>
  <c r="O12" i="2"/>
  <c r="O13" i="2"/>
  <c r="O20" i="2"/>
  <c r="O22" i="2"/>
  <c r="O24" i="2"/>
  <c r="O25" i="2"/>
  <c r="F7" i="2"/>
  <c r="F8" i="2"/>
  <c r="F10" i="2"/>
  <c r="F12" i="2"/>
  <c r="F13" i="2"/>
  <c r="F17" i="2"/>
  <c r="F18" i="2"/>
  <c r="F19" i="2"/>
  <c r="F20" i="2"/>
  <c r="F23" i="2"/>
  <c r="F24" i="2"/>
  <c r="O8" i="18"/>
  <c r="F9" i="18"/>
  <c r="O12" i="18"/>
  <c r="O13" i="18"/>
  <c r="O14" i="18"/>
  <c r="O15" i="18"/>
  <c r="O17" i="18"/>
  <c r="O22" i="18"/>
  <c r="O23" i="18"/>
  <c r="O24" i="18"/>
  <c r="O25" i="18"/>
  <c r="O27" i="18"/>
  <c r="F7" i="18"/>
  <c r="F8" i="18"/>
  <c r="F10" i="18"/>
  <c r="F12" i="18"/>
  <c r="F13" i="18"/>
  <c r="F14" i="18"/>
  <c r="F17" i="18"/>
  <c r="F18" i="18"/>
  <c r="F23" i="18"/>
  <c r="F28" i="18"/>
  <c r="F29" i="18"/>
  <c r="O12" i="17"/>
  <c r="O13" i="17"/>
  <c r="O14" i="17"/>
  <c r="O15" i="17"/>
  <c r="O17" i="17"/>
  <c r="O18" i="17"/>
  <c r="O19" i="17"/>
  <c r="O20" i="17"/>
  <c r="O22" i="17"/>
  <c r="O23" i="17"/>
  <c r="O24" i="17"/>
  <c r="O25" i="17"/>
  <c r="F7" i="17"/>
  <c r="F9" i="17"/>
  <c r="F10" i="17"/>
  <c r="F12" i="17"/>
  <c r="F13" i="17"/>
  <c r="F14" i="17"/>
  <c r="F15" i="17"/>
  <c r="F17" i="17"/>
  <c r="F18" i="17"/>
  <c r="F19" i="17"/>
  <c r="F20" i="17"/>
  <c r="F24" i="17"/>
  <c r="G24" i="17" s="1"/>
  <c r="F25" i="17"/>
  <c r="F30" i="17"/>
  <c r="O8" i="16"/>
  <c r="O9" i="16"/>
  <c r="O12" i="16"/>
  <c r="O13" i="16"/>
  <c r="O14" i="16"/>
  <c r="O15" i="16"/>
  <c r="O18" i="16"/>
  <c r="O19" i="16"/>
  <c r="O20" i="16"/>
  <c r="O22" i="16"/>
  <c r="O23" i="16"/>
  <c r="O24" i="16"/>
  <c r="O25" i="16"/>
  <c r="O27" i="16"/>
  <c r="O29" i="16"/>
  <c r="F8" i="16"/>
  <c r="F9" i="16"/>
  <c r="F10" i="16"/>
  <c r="F12" i="16"/>
  <c r="F13" i="16"/>
  <c r="F14" i="16"/>
  <c r="F15" i="16"/>
  <c r="F17" i="16"/>
  <c r="F18" i="16"/>
  <c r="F19" i="16"/>
  <c r="F20" i="16"/>
  <c r="F23" i="16"/>
  <c r="O9" i="12"/>
  <c r="O10" i="12"/>
  <c r="O13" i="12"/>
  <c r="O14" i="12"/>
  <c r="O15" i="12"/>
  <c r="O18" i="12"/>
  <c r="O19" i="12"/>
  <c r="O20" i="12"/>
  <c r="O22" i="12"/>
  <c r="O23" i="12"/>
  <c r="O24" i="12"/>
  <c r="O25" i="12"/>
  <c r="O28" i="12"/>
  <c r="O29" i="12"/>
  <c r="O30" i="12"/>
  <c r="F7" i="12"/>
  <c r="F9" i="12"/>
  <c r="F10" i="12"/>
  <c r="F12" i="12"/>
  <c r="F13" i="12"/>
  <c r="F14" i="12"/>
  <c r="F15" i="12"/>
  <c r="F17" i="12"/>
  <c r="F18" i="12"/>
  <c r="F19" i="12"/>
  <c r="F20" i="12"/>
  <c r="F22" i="12"/>
  <c r="F27" i="12"/>
  <c r="F28" i="12"/>
  <c r="F29" i="12"/>
  <c r="F30" i="12"/>
  <c r="O9" i="10"/>
  <c r="O10" i="10"/>
  <c r="O12" i="10"/>
  <c r="O14" i="10"/>
  <c r="O15" i="10"/>
  <c r="O18" i="10"/>
  <c r="O19" i="10"/>
  <c r="O20" i="10"/>
  <c r="O23" i="10"/>
  <c r="O24" i="10"/>
  <c r="O25" i="10"/>
  <c r="O28" i="10"/>
  <c r="O29" i="10"/>
  <c r="F9" i="10"/>
  <c r="F10" i="10"/>
  <c r="F12" i="10"/>
  <c r="F14" i="10"/>
  <c r="F15" i="10"/>
  <c r="F17" i="10"/>
  <c r="F18" i="10"/>
  <c r="F19" i="10"/>
  <c r="F20" i="10"/>
  <c r="F22" i="10"/>
  <c r="F23" i="10"/>
  <c r="F24" i="10"/>
  <c r="F28" i="10"/>
  <c r="F29" i="10"/>
  <c r="F30" i="10"/>
  <c r="O9" i="8"/>
  <c r="O12" i="8"/>
  <c r="O13" i="8"/>
  <c r="O14" i="8"/>
  <c r="O15" i="8"/>
  <c r="O17" i="8"/>
  <c r="O19" i="8"/>
  <c r="O20" i="8"/>
  <c r="O22" i="8"/>
  <c r="O23" i="8"/>
  <c r="O24" i="8"/>
  <c r="O25" i="8"/>
  <c r="O27" i="8"/>
  <c r="O28" i="8"/>
  <c r="F8" i="8"/>
  <c r="F9" i="8"/>
  <c r="F12" i="8"/>
  <c r="F13" i="8"/>
  <c r="F14" i="8"/>
  <c r="F15" i="8"/>
  <c r="F17" i="8"/>
  <c r="F18" i="8"/>
  <c r="F19" i="8"/>
  <c r="F20" i="8"/>
  <c r="F24" i="8"/>
  <c r="F25" i="8"/>
  <c r="F27" i="8"/>
  <c r="F28" i="8"/>
  <c r="F30" i="8"/>
  <c r="O8" i="6"/>
  <c r="O9" i="6"/>
  <c r="O10" i="6"/>
  <c r="O13" i="6"/>
  <c r="O14" i="6"/>
  <c r="O15" i="6"/>
  <c r="O17" i="6"/>
  <c r="O18" i="6"/>
  <c r="O19" i="6"/>
  <c r="O20" i="6"/>
  <c r="O23" i="6"/>
  <c r="O25" i="6"/>
  <c r="O27" i="6"/>
  <c r="O28" i="6"/>
  <c r="F8" i="6"/>
  <c r="F9" i="6"/>
  <c r="F10" i="6"/>
  <c r="F12" i="6"/>
  <c r="F13" i="6"/>
  <c r="F14" i="6"/>
  <c r="F15" i="6"/>
  <c r="F17" i="6"/>
  <c r="F18" i="6"/>
  <c r="F19" i="6"/>
  <c r="F20" i="6"/>
  <c r="F27" i="6"/>
  <c r="F28" i="6"/>
  <c r="O8" i="15"/>
  <c r="O9" i="15"/>
  <c r="O10" i="15"/>
  <c r="O12" i="15"/>
  <c r="O13" i="15"/>
  <c r="O14" i="15"/>
  <c r="O15" i="15"/>
  <c r="O17" i="15"/>
  <c r="O18" i="15"/>
  <c r="O19" i="15"/>
  <c r="O22" i="15"/>
  <c r="O23" i="15"/>
  <c r="O24" i="15"/>
  <c r="O25" i="15"/>
  <c r="O28" i="15"/>
  <c r="O29" i="15"/>
  <c r="F8" i="15"/>
  <c r="F9" i="15"/>
  <c r="F10" i="15"/>
  <c r="F12" i="15"/>
  <c r="F13" i="15"/>
  <c r="F14" i="15"/>
  <c r="F17" i="15"/>
  <c r="F18" i="15"/>
  <c r="F19" i="15"/>
  <c r="F22" i="15"/>
  <c r="F25" i="15"/>
  <c r="F28" i="15"/>
  <c r="O8" i="14"/>
  <c r="O9" i="14"/>
  <c r="O10" i="14"/>
  <c r="O12" i="14"/>
  <c r="O13" i="14"/>
  <c r="O14" i="14"/>
  <c r="O17" i="14"/>
  <c r="O18" i="14"/>
  <c r="O24" i="14"/>
  <c r="O25" i="14"/>
  <c r="O28" i="14"/>
  <c r="F7" i="14"/>
  <c r="F8" i="14"/>
  <c r="F9" i="14"/>
  <c r="F10" i="14"/>
  <c r="F13" i="14"/>
  <c r="F18" i="14"/>
  <c r="F24" i="14"/>
  <c r="F27" i="14"/>
  <c r="F28" i="14"/>
  <c r="O7" i="13"/>
  <c r="O8" i="13"/>
  <c r="O9" i="13"/>
  <c r="O14" i="13"/>
  <c r="O15" i="13"/>
  <c r="O17" i="13"/>
  <c r="O18" i="13"/>
  <c r="O19" i="13"/>
  <c r="O20" i="13"/>
  <c r="O22" i="13"/>
  <c r="O23" i="13"/>
  <c r="F7" i="13"/>
  <c r="F8" i="13"/>
  <c r="F9" i="13"/>
  <c r="F10" i="13"/>
  <c r="F13" i="13"/>
  <c r="F14" i="13"/>
  <c r="F15" i="13"/>
  <c r="F17" i="13"/>
  <c r="F18" i="13"/>
  <c r="F19" i="13"/>
  <c r="F20" i="13"/>
  <c r="F23" i="13"/>
  <c r="F24" i="13"/>
  <c r="F25" i="13"/>
  <c r="O7" i="11"/>
  <c r="F8" i="11"/>
  <c r="F9" i="11"/>
  <c r="O10" i="11"/>
  <c r="O12" i="11"/>
  <c r="O13" i="11"/>
  <c r="O17" i="11"/>
  <c r="O19" i="11"/>
  <c r="O20" i="11"/>
  <c r="O23" i="11"/>
  <c r="O24" i="11"/>
  <c r="O25" i="11"/>
  <c r="O27" i="11"/>
  <c r="O28" i="11"/>
  <c r="F10" i="11"/>
  <c r="F17" i="11"/>
  <c r="F18" i="11"/>
  <c r="F20" i="11"/>
  <c r="O8" i="9"/>
  <c r="O9" i="9"/>
  <c r="O12" i="9"/>
  <c r="O14" i="9"/>
  <c r="O17" i="9"/>
  <c r="O19" i="9"/>
  <c r="O22" i="9"/>
  <c r="O23" i="9"/>
  <c r="O24" i="9"/>
  <c r="O28" i="9"/>
  <c r="O30" i="9"/>
  <c r="F7" i="9"/>
  <c r="F8" i="9"/>
  <c r="F9" i="9"/>
  <c r="F10" i="9"/>
  <c r="F12" i="9"/>
  <c r="F13" i="9"/>
  <c r="F14" i="9"/>
  <c r="F15" i="9"/>
  <c r="F17" i="9"/>
  <c r="F22" i="9"/>
  <c r="F24" i="9"/>
  <c r="F27" i="9"/>
  <c r="F28" i="9"/>
  <c r="F29" i="9"/>
  <c r="F30" i="9"/>
  <c r="L30" i="18"/>
  <c r="L29" i="18"/>
  <c r="L27" i="18"/>
  <c r="L28" i="18"/>
  <c r="L25" i="18"/>
  <c r="L23" i="18"/>
  <c r="L22" i="18"/>
  <c r="L24" i="18"/>
  <c r="L20" i="18"/>
  <c r="L18" i="18"/>
  <c r="L17" i="18"/>
  <c r="L19" i="18"/>
  <c r="L14" i="18"/>
  <c r="L15" i="18"/>
  <c r="L13" i="18"/>
  <c r="L12" i="18"/>
  <c r="L10" i="18"/>
  <c r="L7" i="18"/>
  <c r="L9" i="18"/>
  <c r="L8" i="18"/>
  <c r="L7" i="17"/>
  <c r="L10" i="17"/>
  <c r="L8" i="17"/>
  <c r="L9" i="17"/>
  <c r="L15" i="17"/>
  <c r="L13" i="17"/>
  <c r="L12" i="17"/>
  <c r="L14" i="17"/>
  <c r="L17" i="17"/>
  <c r="L18" i="17"/>
  <c r="L19" i="17"/>
  <c r="L20" i="17"/>
  <c r="L24" i="17"/>
  <c r="L23" i="17"/>
  <c r="L22" i="17"/>
  <c r="L25" i="17"/>
  <c r="L27" i="17"/>
  <c r="L29" i="17"/>
  <c r="L30" i="17"/>
  <c r="L30" i="16"/>
  <c r="L29" i="16"/>
  <c r="L28" i="16"/>
  <c r="L27" i="16"/>
  <c r="L25" i="16"/>
  <c r="L22" i="16"/>
  <c r="L24" i="16"/>
  <c r="L23" i="16"/>
  <c r="L18" i="16"/>
  <c r="L20" i="16"/>
  <c r="L17" i="16"/>
  <c r="L19" i="16"/>
  <c r="L13" i="16"/>
  <c r="L15" i="16"/>
  <c r="L12" i="16"/>
  <c r="L14" i="16"/>
  <c r="L10" i="16"/>
  <c r="L7" i="16"/>
  <c r="L9" i="16"/>
  <c r="L8" i="16"/>
  <c r="L30" i="12"/>
  <c r="L29" i="12"/>
  <c r="L28" i="12"/>
  <c r="L27" i="12"/>
  <c r="L25" i="12"/>
  <c r="L22" i="12"/>
  <c r="L23" i="12"/>
  <c r="L24" i="12"/>
  <c r="L20" i="12"/>
  <c r="L19" i="12"/>
  <c r="L18" i="12"/>
  <c r="L17" i="12"/>
  <c r="L14" i="12"/>
  <c r="L15" i="12"/>
  <c r="L13" i="12"/>
  <c r="L12" i="12"/>
  <c r="L9" i="12"/>
  <c r="L8" i="12"/>
  <c r="L7" i="12"/>
  <c r="L10" i="12"/>
  <c r="L27" i="10"/>
  <c r="L30" i="10"/>
  <c r="L29" i="10"/>
  <c r="L28" i="10"/>
  <c r="L23" i="10"/>
  <c r="L25" i="10"/>
  <c r="L24" i="10"/>
  <c r="L22" i="10"/>
  <c r="L17" i="10"/>
  <c r="L20" i="10"/>
  <c r="L19" i="10"/>
  <c r="L18" i="10"/>
  <c r="L14" i="10"/>
  <c r="L13" i="10"/>
  <c r="L15" i="10"/>
  <c r="L12" i="10"/>
  <c r="L8" i="10"/>
  <c r="L10" i="10"/>
  <c r="L9" i="10"/>
  <c r="L7" i="10"/>
  <c r="L30" i="8"/>
  <c r="L27" i="8"/>
  <c r="L29" i="8"/>
  <c r="L28" i="8"/>
  <c r="L23" i="8"/>
  <c r="L24" i="8"/>
  <c r="L22" i="8"/>
  <c r="L25" i="8"/>
  <c r="L20" i="8"/>
  <c r="L19" i="8"/>
  <c r="L18" i="8"/>
  <c r="L17" i="8"/>
  <c r="L13" i="8"/>
  <c r="L12" i="8"/>
  <c r="L15" i="8"/>
  <c r="L14" i="8"/>
  <c r="L10" i="8"/>
  <c r="L9" i="8"/>
  <c r="L7" i="8"/>
  <c r="L8" i="8"/>
  <c r="L30" i="6"/>
  <c r="L27" i="6"/>
  <c r="L28" i="6"/>
  <c r="L29" i="6"/>
  <c r="L25" i="6"/>
  <c r="L24" i="6"/>
  <c r="L23" i="6"/>
  <c r="L22" i="6"/>
  <c r="L18" i="6"/>
  <c r="L20" i="6"/>
  <c r="L17" i="6"/>
  <c r="L19" i="6"/>
  <c r="L13" i="6"/>
  <c r="L15" i="6"/>
  <c r="L14" i="6"/>
  <c r="L12" i="6"/>
  <c r="L8" i="6"/>
  <c r="L10" i="6"/>
  <c r="L7" i="6"/>
  <c r="L9" i="6"/>
  <c r="L30" i="15"/>
  <c r="L29" i="15"/>
  <c r="L28" i="15"/>
  <c r="L27" i="15"/>
  <c r="L25" i="15"/>
  <c r="L22" i="15"/>
  <c r="L23" i="15"/>
  <c r="L24" i="15"/>
  <c r="L19" i="15"/>
  <c r="L20" i="15"/>
  <c r="L18" i="15"/>
  <c r="L17" i="15"/>
  <c r="L14" i="15"/>
  <c r="L15" i="15"/>
  <c r="L13" i="15"/>
  <c r="L12" i="15"/>
  <c r="L8" i="15"/>
  <c r="L7" i="15"/>
  <c r="L10" i="15"/>
  <c r="L9" i="15"/>
  <c r="L30" i="14"/>
  <c r="L29" i="14"/>
  <c r="L28" i="14"/>
  <c r="L27" i="14"/>
  <c r="L23" i="14"/>
  <c r="L25" i="14"/>
  <c r="L22" i="14"/>
  <c r="L24" i="14"/>
  <c r="L19" i="14"/>
  <c r="L20" i="14"/>
  <c r="L18" i="14"/>
  <c r="L17" i="14"/>
  <c r="L15" i="14"/>
  <c r="L14" i="14"/>
  <c r="L13" i="14"/>
  <c r="L12" i="14"/>
  <c r="L8" i="14"/>
  <c r="L7" i="14"/>
  <c r="L10" i="14"/>
  <c r="L9" i="14"/>
  <c r="L24" i="13"/>
  <c r="L23" i="13"/>
  <c r="L22" i="13"/>
  <c r="L25" i="13"/>
  <c r="L20" i="13"/>
  <c r="L17" i="13"/>
  <c r="L18" i="13"/>
  <c r="L14" i="13"/>
  <c r="L13" i="13"/>
  <c r="L12" i="13"/>
  <c r="L15" i="13"/>
  <c r="L7" i="13"/>
  <c r="L10" i="13"/>
  <c r="L9" i="13"/>
  <c r="L8" i="13"/>
  <c r="L30" i="11"/>
  <c r="L29" i="11"/>
  <c r="L28" i="11"/>
  <c r="L27" i="11"/>
  <c r="L23" i="11"/>
  <c r="L24" i="11"/>
  <c r="L22" i="11"/>
  <c r="L25" i="11"/>
  <c r="L20" i="11"/>
  <c r="L19" i="11"/>
  <c r="L18" i="11"/>
  <c r="L17" i="11"/>
  <c r="L14" i="11"/>
  <c r="L13" i="11"/>
  <c r="L15" i="11"/>
  <c r="L12" i="11"/>
  <c r="L8" i="11"/>
  <c r="L7" i="11"/>
  <c r="L10" i="11"/>
  <c r="L9" i="11"/>
  <c r="L30" i="9"/>
  <c r="L29" i="9"/>
  <c r="L28" i="9"/>
  <c r="L27" i="9"/>
  <c r="L25" i="9"/>
  <c r="L24" i="9"/>
  <c r="L23" i="9"/>
  <c r="L22" i="9"/>
  <c r="L20" i="9"/>
  <c r="L19" i="9"/>
  <c r="L18" i="9"/>
  <c r="L17" i="9"/>
  <c r="L15" i="9"/>
  <c r="L14" i="9"/>
  <c r="L13" i="9"/>
  <c r="L12" i="9"/>
  <c r="L10" i="9"/>
  <c r="L9" i="9"/>
  <c r="L8" i="9"/>
  <c r="L7" i="9"/>
  <c r="L30" i="7"/>
  <c r="L29" i="7"/>
  <c r="L28" i="7"/>
  <c r="L27" i="7"/>
  <c r="L25" i="7"/>
  <c r="L24" i="7"/>
  <c r="L23" i="7"/>
  <c r="L22" i="7"/>
  <c r="L20" i="7"/>
  <c r="L19" i="7"/>
  <c r="L18" i="7"/>
  <c r="L17" i="7"/>
  <c r="L15" i="7"/>
  <c r="L14" i="7"/>
  <c r="L13" i="7"/>
  <c r="L12" i="7"/>
  <c r="L10" i="7"/>
  <c r="L9" i="7"/>
  <c r="L8" i="7"/>
  <c r="L7" i="7"/>
  <c r="J30" i="18"/>
  <c r="J29" i="18"/>
  <c r="J27" i="18"/>
  <c r="J28" i="18"/>
  <c r="J25" i="18"/>
  <c r="J23" i="18"/>
  <c r="J22" i="18"/>
  <c r="J24" i="18"/>
  <c r="J20" i="18"/>
  <c r="J18" i="18"/>
  <c r="J17" i="18"/>
  <c r="J19" i="18"/>
  <c r="J14" i="18"/>
  <c r="J15" i="18"/>
  <c r="J13" i="18"/>
  <c r="J12" i="18"/>
  <c r="J10" i="18"/>
  <c r="J7" i="18"/>
  <c r="J9" i="18"/>
  <c r="J8" i="18"/>
  <c r="J30" i="17"/>
  <c r="J29" i="17"/>
  <c r="J28" i="17"/>
  <c r="J27" i="17"/>
  <c r="J25" i="17"/>
  <c r="J22" i="17"/>
  <c r="J23" i="17"/>
  <c r="J24" i="17"/>
  <c r="J20" i="17"/>
  <c r="J19" i="17"/>
  <c r="J18" i="17"/>
  <c r="J17" i="17"/>
  <c r="J14" i="17"/>
  <c r="J12" i="17"/>
  <c r="J13" i="17"/>
  <c r="J15" i="17"/>
  <c r="J9" i="17"/>
  <c r="J8" i="17"/>
  <c r="J10" i="17"/>
  <c r="J7" i="17"/>
  <c r="J30" i="16"/>
  <c r="J29" i="16"/>
  <c r="J28" i="16"/>
  <c r="J27" i="16"/>
  <c r="J25" i="16"/>
  <c r="J22" i="16"/>
  <c r="J24" i="16"/>
  <c r="J23" i="16"/>
  <c r="J18" i="16"/>
  <c r="J20" i="16"/>
  <c r="J17" i="16"/>
  <c r="J19" i="16"/>
  <c r="J13" i="16"/>
  <c r="J15" i="16"/>
  <c r="J12" i="16"/>
  <c r="J14" i="16"/>
  <c r="J10" i="16"/>
  <c r="J7" i="16"/>
  <c r="J9" i="16"/>
  <c r="J8" i="16"/>
  <c r="J30" i="12"/>
  <c r="J29" i="12"/>
  <c r="J28" i="12"/>
  <c r="J27" i="12"/>
  <c r="J25" i="12"/>
  <c r="J22" i="12"/>
  <c r="J23" i="12"/>
  <c r="J24" i="12"/>
  <c r="J20" i="12"/>
  <c r="J19" i="12"/>
  <c r="J18" i="12"/>
  <c r="J17" i="12"/>
  <c r="J14" i="12"/>
  <c r="J15" i="12"/>
  <c r="J13" i="12"/>
  <c r="J12" i="12"/>
  <c r="J9" i="12"/>
  <c r="J8" i="12"/>
  <c r="J7" i="12"/>
  <c r="J10" i="12"/>
  <c r="J27" i="10"/>
  <c r="J30" i="10"/>
  <c r="J29" i="10"/>
  <c r="J28" i="10"/>
  <c r="J23" i="10"/>
  <c r="J25" i="10"/>
  <c r="J24" i="10"/>
  <c r="J22" i="10"/>
  <c r="J20" i="10"/>
  <c r="J19" i="10"/>
  <c r="J18" i="10"/>
  <c r="J14" i="10"/>
  <c r="J13" i="10"/>
  <c r="J15" i="10"/>
  <c r="J12" i="10"/>
  <c r="J8" i="10"/>
  <c r="J10" i="10"/>
  <c r="J9" i="10"/>
  <c r="J7" i="10"/>
  <c r="J30" i="8"/>
  <c r="J27" i="8"/>
  <c r="J29" i="8"/>
  <c r="J28" i="8"/>
  <c r="J23" i="8"/>
  <c r="J24" i="8"/>
  <c r="J22" i="8"/>
  <c r="J25" i="8"/>
  <c r="J20" i="8"/>
  <c r="J19" i="8"/>
  <c r="J18" i="8"/>
  <c r="J17" i="8"/>
  <c r="J13" i="8"/>
  <c r="J12" i="8"/>
  <c r="J15" i="8"/>
  <c r="J14" i="8"/>
  <c r="J10" i="8"/>
  <c r="J9" i="8"/>
  <c r="J7" i="8"/>
  <c r="J8" i="8"/>
  <c r="J30" i="6"/>
  <c r="J27" i="6"/>
  <c r="J28" i="6"/>
  <c r="J29" i="6"/>
  <c r="J25" i="6"/>
  <c r="J24" i="6"/>
  <c r="J23" i="6"/>
  <c r="J22" i="6"/>
  <c r="J18" i="6"/>
  <c r="J20" i="6"/>
  <c r="J17" i="6"/>
  <c r="J19" i="6"/>
  <c r="J13" i="6"/>
  <c r="J15" i="6"/>
  <c r="J14" i="6"/>
  <c r="J12" i="6"/>
  <c r="J8" i="6"/>
  <c r="J10" i="6"/>
  <c r="J7" i="6"/>
  <c r="J9" i="6"/>
  <c r="J30" i="15"/>
  <c r="J29" i="15"/>
  <c r="J28" i="15"/>
  <c r="J27" i="15"/>
  <c r="J25" i="15"/>
  <c r="J22" i="15"/>
  <c r="J23" i="15"/>
  <c r="J24" i="15"/>
  <c r="J19" i="15"/>
  <c r="J20" i="15"/>
  <c r="J18" i="15"/>
  <c r="J17" i="15"/>
  <c r="J14" i="15"/>
  <c r="J15" i="15"/>
  <c r="J13" i="15"/>
  <c r="J12" i="15"/>
  <c r="J8" i="15"/>
  <c r="J7" i="15"/>
  <c r="J10" i="15"/>
  <c r="J9" i="15"/>
  <c r="J30" i="14"/>
  <c r="J29" i="14"/>
  <c r="J28" i="14"/>
  <c r="J27" i="14"/>
  <c r="J23" i="14"/>
  <c r="J25" i="14"/>
  <c r="J22" i="14"/>
  <c r="J24" i="14"/>
  <c r="J19" i="14"/>
  <c r="J20" i="14"/>
  <c r="J18" i="14"/>
  <c r="J17" i="14"/>
  <c r="J15" i="14"/>
  <c r="J14" i="14"/>
  <c r="J13" i="14"/>
  <c r="J12" i="14"/>
  <c r="J8" i="14"/>
  <c r="J7" i="14"/>
  <c r="J10" i="14"/>
  <c r="J9" i="14"/>
  <c r="J24" i="13"/>
  <c r="J23" i="13"/>
  <c r="J22" i="13"/>
  <c r="J25" i="13"/>
  <c r="J20" i="13"/>
  <c r="J19" i="13"/>
  <c r="J17" i="13"/>
  <c r="J18" i="13"/>
  <c r="J14" i="13"/>
  <c r="J13" i="13"/>
  <c r="J12" i="13"/>
  <c r="J15" i="13"/>
  <c r="J7" i="13"/>
  <c r="J10" i="13"/>
  <c r="J9" i="13"/>
  <c r="J8" i="13"/>
  <c r="J30" i="11"/>
  <c r="J29" i="11"/>
  <c r="J28" i="11"/>
  <c r="J27" i="11"/>
  <c r="J23" i="11"/>
  <c r="J24" i="11"/>
  <c r="J22" i="11"/>
  <c r="J25" i="11"/>
  <c r="J20" i="11"/>
  <c r="J19" i="11"/>
  <c r="J18" i="11"/>
  <c r="J17" i="11"/>
  <c r="J14" i="11"/>
  <c r="J13" i="11"/>
  <c r="J15" i="11"/>
  <c r="J12" i="11"/>
  <c r="J8" i="11"/>
  <c r="J7" i="11"/>
  <c r="J10" i="11"/>
  <c r="J9" i="11"/>
  <c r="J30" i="9"/>
  <c r="J29" i="9"/>
  <c r="J28" i="9"/>
  <c r="J27" i="9"/>
  <c r="J25" i="9"/>
  <c r="J24" i="9"/>
  <c r="J23" i="9"/>
  <c r="J22" i="9"/>
  <c r="J20" i="9"/>
  <c r="J19" i="9"/>
  <c r="J18" i="9"/>
  <c r="J17" i="9"/>
  <c r="J15" i="9"/>
  <c r="J14" i="9"/>
  <c r="J13" i="9"/>
  <c r="J12" i="9"/>
  <c r="J10" i="9"/>
  <c r="J9" i="9"/>
  <c r="J8" i="9"/>
  <c r="J7" i="9"/>
  <c r="J30" i="7"/>
  <c r="J29" i="7"/>
  <c r="J28" i="7"/>
  <c r="J27" i="7"/>
  <c r="J25" i="7"/>
  <c r="J24" i="7"/>
  <c r="J23" i="7"/>
  <c r="J22" i="7"/>
  <c r="J20" i="7"/>
  <c r="J19" i="7"/>
  <c r="J18" i="7"/>
  <c r="J17" i="7"/>
  <c r="J15" i="7"/>
  <c r="J14" i="7"/>
  <c r="J13" i="7"/>
  <c r="J12" i="7"/>
  <c r="J10" i="7"/>
  <c r="J9" i="7"/>
  <c r="J8" i="7"/>
  <c r="J7" i="7"/>
  <c r="L12" i="2"/>
  <c r="L13" i="2"/>
  <c r="L14" i="2"/>
  <c r="L15" i="2"/>
  <c r="L17" i="2"/>
  <c r="L18" i="2"/>
  <c r="L19" i="2"/>
  <c r="L20" i="2"/>
  <c r="L22" i="2"/>
  <c r="L23" i="2"/>
  <c r="L24" i="2"/>
  <c r="L25" i="2"/>
  <c r="L8" i="2"/>
  <c r="L9" i="2"/>
  <c r="L10" i="2"/>
  <c r="L7" i="2"/>
  <c r="J8" i="2"/>
  <c r="J9" i="2"/>
  <c r="J10" i="2"/>
  <c r="J12" i="2"/>
  <c r="J13" i="2"/>
  <c r="J14" i="2"/>
  <c r="J15" i="2"/>
  <c r="J17" i="2"/>
  <c r="J18" i="2"/>
  <c r="J19" i="2"/>
  <c r="J20" i="2"/>
  <c r="J22" i="2"/>
  <c r="J23" i="2"/>
  <c r="J24" i="2"/>
  <c r="J25" i="2"/>
  <c r="J7" i="2"/>
  <c r="K40" i="17" l="1"/>
  <c r="K53" i="20" s="1"/>
  <c r="H40" i="17"/>
  <c r="H53" i="20" s="1"/>
  <c r="G28" i="17"/>
  <c r="M43" i="13"/>
  <c r="M24" i="20" s="1"/>
  <c r="M42" i="13"/>
  <c r="M23" i="20" s="1"/>
  <c r="M41" i="13"/>
  <c r="M22" i="20" s="1"/>
  <c r="M40" i="13"/>
  <c r="M21" i="20" s="1"/>
  <c r="M43" i="18"/>
  <c r="M60" i="20" s="1"/>
  <c r="M42" i="18"/>
  <c r="M59" i="20" s="1"/>
  <c r="M41" i="18"/>
  <c r="M58" i="20" s="1"/>
  <c r="M40" i="18"/>
  <c r="M57" i="20" s="1"/>
  <c r="M43" i="9"/>
  <c r="M16" i="20" s="1"/>
  <c r="M42" i="9"/>
  <c r="M15" i="20" s="1"/>
  <c r="M41" i="9"/>
  <c r="M14" i="20" s="1"/>
  <c r="M40" i="9"/>
  <c r="M13" i="20" s="1"/>
  <c r="M43" i="15"/>
  <c r="M32" i="20" s="1"/>
  <c r="M42" i="15"/>
  <c r="M31" i="20" s="1"/>
  <c r="M41" i="15"/>
  <c r="M30" i="20" s="1"/>
  <c r="M40" i="15"/>
  <c r="M29" i="20" s="1"/>
  <c r="M43" i="16"/>
  <c r="M52" i="20" s="1"/>
  <c r="M42" i="16"/>
  <c r="M51" i="20" s="1"/>
  <c r="M41" i="16"/>
  <c r="M50" i="20" s="1"/>
  <c r="M40" i="16"/>
  <c r="M49" i="20" s="1"/>
  <c r="M43" i="8"/>
  <c r="M40" i="20" s="1"/>
  <c r="M42" i="8"/>
  <c r="M39" i="20" s="1"/>
  <c r="M41" i="8"/>
  <c r="M38" i="20" s="1"/>
  <c r="M40" i="8"/>
  <c r="M37" i="20" s="1"/>
  <c r="M41" i="14"/>
  <c r="M26" i="20" s="1"/>
  <c r="M40" i="14"/>
  <c r="M25" i="20" s="1"/>
  <c r="M43" i="14"/>
  <c r="M28" i="20" s="1"/>
  <c r="M42" i="14"/>
  <c r="M27" i="20" s="1"/>
  <c r="M41" i="6"/>
  <c r="M34" i="20" s="1"/>
  <c r="M40" i="6"/>
  <c r="M33" i="20" s="1"/>
  <c r="M43" i="6"/>
  <c r="M36" i="20" s="1"/>
  <c r="M42" i="6"/>
  <c r="M35" i="20" s="1"/>
  <c r="M41" i="11"/>
  <c r="M18" i="20" s="1"/>
  <c r="M40" i="11"/>
  <c r="M17" i="20" s="1"/>
  <c r="M43" i="11"/>
  <c r="M20" i="20" s="1"/>
  <c r="M42" i="11"/>
  <c r="M19" i="20" s="1"/>
  <c r="M41" i="12"/>
  <c r="M46" i="20" s="1"/>
  <c r="M40" i="12"/>
  <c r="M45" i="20" s="1"/>
  <c r="M43" i="12"/>
  <c r="M48" i="20" s="1"/>
  <c r="M42" i="12"/>
  <c r="M47" i="20" s="1"/>
  <c r="M41" i="17"/>
  <c r="M54" i="20" s="1"/>
  <c r="M40" i="17"/>
  <c r="M53" i="20" s="1"/>
  <c r="M43" i="17"/>
  <c r="M56" i="20" s="1"/>
  <c r="M42" i="17"/>
  <c r="M55" i="20" s="1"/>
  <c r="M42" i="7"/>
  <c r="M11" i="20" s="1"/>
  <c r="M40" i="7"/>
  <c r="M9" i="20" s="1"/>
  <c r="M43" i="7"/>
  <c r="M12" i="20" s="1"/>
  <c r="M41" i="7"/>
  <c r="M10" i="20" s="1"/>
  <c r="M43" i="10"/>
  <c r="M44" i="20" s="1"/>
  <c r="M42" i="10"/>
  <c r="M43" i="20" s="1"/>
  <c r="M41" i="10"/>
  <c r="M42" i="20" s="1"/>
  <c r="M40" i="10"/>
  <c r="M41" i="20" s="1"/>
  <c r="P43" i="15"/>
  <c r="P32" i="20" s="1"/>
  <c r="H43" i="15"/>
  <c r="H32" i="20" s="1"/>
  <c r="I42" i="15"/>
  <c r="I31" i="20" s="1"/>
  <c r="J41" i="15"/>
  <c r="J30" i="20" s="1"/>
  <c r="K40" i="15"/>
  <c r="K29" i="20" s="1"/>
  <c r="P41" i="15"/>
  <c r="P30" i="20" s="1"/>
  <c r="H41" i="15"/>
  <c r="H30" i="20" s="1"/>
  <c r="O43" i="15"/>
  <c r="O32" i="20" s="1"/>
  <c r="P42" i="15"/>
  <c r="P31" i="20" s="1"/>
  <c r="H42" i="15"/>
  <c r="H31" i="20" s="1"/>
  <c r="I41" i="15"/>
  <c r="I30" i="20" s="1"/>
  <c r="N43" i="15"/>
  <c r="N32" i="20" s="1"/>
  <c r="N42" i="15"/>
  <c r="N31" i="20" s="1"/>
  <c r="O41" i="15"/>
  <c r="O30" i="20" s="1"/>
  <c r="P40" i="15"/>
  <c r="P29" i="20" s="1"/>
  <c r="H40" i="15"/>
  <c r="H29" i="20" s="1"/>
  <c r="L43" i="15"/>
  <c r="L32" i="20" s="1"/>
  <c r="N41" i="15"/>
  <c r="N30" i="20" s="1"/>
  <c r="O40" i="15"/>
  <c r="O29" i="20" s="1"/>
  <c r="K43" i="15"/>
  <c r="K32" i="20" s="1"/>
  <c r="L42" i="15"/>
  <c r="L31" i="20" s="1"/>
  <c r="N40" i="15"/>
  <c r="N29" i="20" s="1"/>
  <c r="J43" i="15"/>
  <c r="J32" i="20" s="1"/>
  <c r="K42" i="15"/>
  <c r="K31" i="20" s="1"/>
  <c r="L41" i="15"/>
  <c r="L30" i="20" s="1"/>
  <c r="I43" i="15"/>
  <c r="I32" i="20" s="1"/>
  <c r="J42" i="15"/>
  <c r="J31" i="20" s="1"/>
  <c r="L40" i="15"/>
  <c r="L29" i="20" s="1"/>
  <c r="O42" i="15"/>
  <c r="O31" i="20" s="1"/>
  <c r="I40" i="15"/>
  <c r="I29" i="20" s="1"/>
  <c r="P43" i="16"/>
  <c r="P52" i="20" s="1"/>
  <c r="H43" i="16"/>
  <c r="H52" i="20" s="1"/>
  <c r="I42" i="16"/>
  <c r="I51" i="20" s="1"/>
  <c r="J41" i="16"/>
  <c r="J50" i="20" s="1"/>
  <c r="K40" i="16"/>
  <c r="K49" i="20" s="1"/>
  <c r="O43" i="16"/>
  <c r="O52" i="20" s="1"/>
  <c r="P42" i="16"/>
  <c r="P51" i="20" s="1"/>
  <c r="H42" i="16"/>
  <c r="H51" i="20" s="1"/>
  <c r="I41" i="16"/>
  <c r="I50" i="20" s="1"/>
  <c r="J40" i="16"/>
  <c r="J49" i="20" s="1"/>
  <c r="N43" i="16"/>
  <c r="N52" i="20" s="1"/>
  <c r="O42" i="16"/>
  <c r="O51" i="20" s="1"/>
  <c r="P41" i="16"/>
  <c r="P50" i="20" s="1"/>
  <c r="H41" i="16"/>
  <c r="H50" i="20" s="1"/>
  <c r="I40" i="16"/>
  <c r="I49" i="20" s="1"/>
  <c r="N42" i="16"/>
  <c r="N51" i="20" s="1"/>
  <c r="O41" i="16"/>
  <c r="O50" i="20" s="1"/>
  <c r="P40" i="16"/>
  <c r="P49" i="20" s="1"/>
  <c r="H40" i="16"/>
  <c r="H49" i="20" s="1"/>
  <c r="L43" i="16"/>
  <c r="L52" i="20" s="1"/>
  <c r="N41" i="16"/>
  <c r="N50" i="20" s="1"/>
  <c r="O40" i="16"/>
  <c r="O49" i="20" s="1"/>
  <c r="K43" i="16"/>
  <c r="K52" i="20" s="1"/>
  <c r="L42" i="16"/>
  <c r="L51" i="20" s="1"/>
  <c r="N40" i="16"/>
  <c r="N49" i="20" s="1"/>
  <c r="J43" i="16"/>
  <c r="J52" i="20" s="1"/>
  <c r="K42" i="16"/>
  <c r="K51" i="20" s="1"/>
  <c r="L41" i="16"/>
  <c r="L50" i="20" s="1"/>
  <c r="I43" i="16"/>
  <c r="I52" i="20" s="1"/>
  <c r="J42" i="16"/>
  <c r="J51" i="20" s="1"/>
  <c r="K41" i="16"/>
  <c r="K50" i="20" s="1"/>
  <c r="L40" i="16"/>
  <c r="L49" i="20" s="1"/>
  <c r="K40" i="9"/>
  <c r="K13" i="20" s="1"/>
  <c r="K43" i="9"/>
  <c r="K16" i="20" s="1"/>
  <c r="L43" i="8"/>
  <c r="L40" i="20" s="1"/>
  <c r="N41" i="8"/>
  <c r="N38" i="20" s="1"/>
  <c r="O40" i="8"/>
  <c r="O37" i="20" s="1"/>
  <c r="L42" i="8"/>
  <c r="L39" i="20" s="1"/>
  <c r="N40" i="8"/>
  <c r="N37" i="20" s="1"/>
  <c r="J43" i="8"/>
  <c r="J40" i="20" s="1"/>
  <c r="K42" i="8"/>
  <c r="K39" i="20" s="1"/>
  <c r="L41" i="8"/>
  <c r="L38" i="20" s="1"/>
  <c r="I43" i="8"/>
  <c r="I40" i="20" s="1"/>
  <c r="J42" i="8"/>
  <c r="J39" i="20" s="1"/>
  <c r="L40" i="8"/>
  <c r="L37" i="20" s="1"/>
  <c r="P43" i="8"/>
  <c r="P40" i="20" s="1"/>
  <c r="H43" i="8"/>
  <c r="H40" i="20" s="1"/>
  <c r="I42" i="8"/>
  <c r="I39" i="20" s="1"/>
  <c r="J41" i="8"/>
  <c r="J38" i="20" s="1"/>
  <c r="K40" i="8"/>
  <c r="K37" i="20" s="1"/>
  <c r="O43" i="8"/>
  <c r="O40" i="20" s="1"/>
  <c r="P42" i="8"/>
  <c r="P39" i="20" s="1"/>
  <c r="H42" i="8"/>
  <c r="H39" i="20" s="1"/>
  <c r="I41" i="8"/>
  <c r="I38" i="20" s="1"/>
  <c r="J40" i="8"/>
  <c r="J37" i="20" s="1"/>
  <c r="N43" i="8"/>
  <c r="N40" i="20" s="1"/>
  <c r="O42" i="8"/>
  <c r="O39" i="20" s="1"/>
  <c r="P41" i="8"/>
  <c r="P38" i="20" s="1"/>
  <c r="H41" i="8"/>
  <c r="H38" i="20" s="1"/>
  <c r="I40" i="8"/>
  <c r="I37" i="20" s="1"/>
  <c r="N42" i="8"/>
  <c r="N39" i="20" s="1"/>
  <c r="O41" i="8"/>
  <c r="O38" i="20" s="1"/>
  <c r="P40" i="8"/>
  <c r="P37" i="20" s="1"/>
  <c r="H40" i="8"/>
  <c r="H37" i="20" s="1"/>
  <c r="J43" i="7"/>
  <c r="J12" i="20" s="1"/>
  <c r="J41" i="7"/>
  <c r="J10" i="20" s="1"/>
  <c r="J42" i="7"/>
  <c r="J11" i="20" s="1"/>
  <c r="J40" i="7"/>
  <c r="J9" i="20" s="1"/>
  <c r="K40" i="14"/>
  <c r="K25" i="20" s="1"/>
  <c r="K42" i="14"/>
  <c r="K27" i="20" s="1"/>
  <c r="K41" i="14"/>
  <c r="K26" i="20" s="1"/>
  <c r="K43" i="14"/>
  <c r="K28" i="20" s="1"/>
  <c r="L43" i="14"/>
  <c r="L28" i="20" s="1"/>
  <c r="N40" i="14"/>
  <c r="N25" i="20" s="1"/>
  <c r="I42" i="14"/>
  <c r="I27" i="20" s="1"/>
  <c r="N43" i="14"/>
  <c r="N28" i="20" s="1"/>
  <c r="P40" i="14"/>
  <c r="P25" i="20" s="1"/>
  <c r="J43" i="14"/>
  <c r="J28" i="20" s="1"/>
  <c r="J41" i="14"/>
  <c r="J26" i="20" s="1"/>
  <c r="O42" i="14"/>
  <c r="O27" i="20" s="1"/>
  <c r="H40" i="14"/>
  <c r="H25" i="20" s="1"/>
  <c r="N41" i="14"/>
  <c r="N26" i="20" s="1"/>
  <c r="I43" i="14"/>
  <c r="I28" i="20" s="1"/>
  <c r="P41" i="14"/>
  <c r="P26" i="20" s="1"/>
  <c r="L41" i="14"/>
  <c r="L26" i="20" s="1"/>
  <c r="O40" i="14"/>
  <c r="O25" i="20" s="1"/>
  <c r="J42" i="14"/>
  <c r="J27" i="20" s="1"/>
  <c r="O43" i="14"/>
  <c r="O28" i="20" s="1"/>
  <c r="H41" i="14"/>
  <c r="H26" i="20" s="1"/>
  <c r="P42" i="14"/>
  <c r="P27" i="20" s="1"/>
  <c r="I40" i="14"/>
  <c r="I25" i="20" s="1"/>
  <c r="L40" i="14"/>
  <c r="L25" i="20" s="1"/>
  <c r="H42" i="14"/>
  <c r="H27" i="20" s="1"/>
  <c r="L42" i="14"/>
  <c r="L27" i="20" s="1"/>
  <c r="P43" i="14"/>
  <c r="P28" i="20" s="1"/>
  <c r="I41" i="14"/>
  <c r="I26" i="20" s="1"/>
  <c r="N42" i="14"/>
  <c r="N27" i="20" s="1"/>
  <c r="H43" i="14"/>
  <c r="H28" i="20" s="1"/>
  <c r="J40" i="14"/>
  <c r="J25" i="20" s="1"/>
  <c r="O41" i="14"/>
  <c r="O26" i="20" s="1"/>
  <c r="L43" i="11"/>
  <c r="L20" i="20" s="1"/>
  <c r="N41" i="11"/>
  <c r="N18" i="20" s="1"/>
  <c r="O40" i="11"/>
  <c r="O17" i="20" s="1"/>
  <c r="J43" i="11"/>
  <c r="J20" i="20" s="1"/>
  <c r="K43" i="11"/>
  <c r="K20" i="20" s="1"/>
  <c r="L42" i="11"/>
  <c r="L19" i="20" s="1"/>
  <c r="N40" i="11"/>
  <c r="N17" i="20" s="1"/>
  <c r="L41" i="11"/>
  <c r="L18" i="20" s="1"/>
  <c r="I43" i="11"/>
  <c r="I20" i="20" s="1"/>
  <c r="J42" i="11"/>
  <c r="J19" i="20" s="1"/>
  <c r="K41" i="11"/>
  <c r="K18" i="20" s="1"/>
  <c r="L40" i="11"/>
  <c r="L17" i="20" s="1"/>
  <c r="P43" i="11"/>
  <c r="P20" i="20" s="1"/>
  <c r="H43" i="11"/>
  <c r="H20" i="20" s="1"/>
  <c r="I42" i="11"/>
  <c r="I19" i="20" s="1"/>
  <c r="J41" i="11"/>
  <c r="J18" i="20" s="1"/>
  <c r="K40" i="11"/>
  <c r="K17" i="20" s="1"/>
  <c r="O43" i="11"/>
  <c r="O20" i="20" s="1"/>
  <c r="P42" i="11"/>
  <c r="P19" i="20" s="1"/>
  <c r="H42" i="11"/>
  <c r="H19" i="20" s="1"/>
  <c r="I41" i="11"/>
  <c r="I18" i="20" s="1"/>
  <c r="J40" i="11"/>
  <c r="J17" i="20" s="1"/>
  <c r="N43" i="11"/>
  <c r="N20" i="20" s="1"/>
  <c r="O42" i="11"/>
  <c r="O19" i="20" s="1"/>
  <c r="P41" i="11"/>
  <c r="P18" i="20" s="1"/>
  <c r="H41" i="11"/>
  <c r="H18" i="20" s="1"/>
  <c r="I40" i="11"/>
  <c r="I17" i="20" s="1"/>
  <c r="N42" i="11"/>
  <c r="N19" i="20" s="1"/>
  <c r="O41" i="11"/>
  <c r="O18" i="20" s="1"/>
  <c r="P40" i="11"/>
  <c r="P17" i="20" s="1"/>
  <c r="H40" i="11"/>
  <c r="H17" i="20" s="1"/>
  <c r="K42" i="11"/>
  <c r="K19" i="20" s="1"/>
  <c r="L43" i="12"/>
  <c r="L48" i="20" s="1"/>
  <c r="N41" i="12"/>
  <c r="N46" i="20" s="1"/>
  <c r="O40" i="12"/>
  <c r="O45" i="20" s="1"/>
  <c r="K43" i="12"/>
  <c r="K48" i="20" s="1"/>
  <c r="L42" i="12"/>
  <c r="L47" i="20" s="1"/>
  <c r="N40" i="12"/>
  <c r="N45" i="20" s="1"/>
  <c r="J43" i="12"/>
  <c r="J48" i="20" s="1"/>
  <c r="K42" i="12"/>
  <c r="K47" i="20" s="1"/>
  <c r="L41" i="12"/>
  <c r="L46" i="20" s="1"/>
  <c r="I43" i="12"/>
  <c r="I48" i="20" s="1"/>
  <c r="J42" i="12"/>
  <c r="J47" i="20" s="1"/>
  <c r="L40" i="12"/>
  <c r="L45" i="20" s="1"/>
  <c r="P43" i="12"/>
  <c r="P48" i="20" s="1"/>
  <c r="H43" i="12"/>
  <c r="H48" i="20" s="1"/>
  <c r="I42" i="12"/>
  <c r="I47" i="20" s="1"/>
  <c r="J41" i="12"/>
  <c r="J46" i="20" s="1"/>
  <c r="K40" i="12"/>
  <c r="K45" i="20" s="1"/>
  <c r="O43" i="12"/>
  <c r="O48" i="20" s="1"/>
  <c r="P42" i="12"/>
  <c r="P47" i="20" s="1"/>
  <c r="H42" i="12"/>
  <c r="H47" i="20" s="1"/>
  <c r="I41" i="12"/>
  <c r="I46" i="20" s="1"/>
  <c r="J40" i="12"/>
  <c r="J45" i="20" s="1"/>
  <c r="N43" i="12"/>
  <c r="N48" i="20" s="1"/>
  <c r="O42" i="12"/>
  <c r="O47" i="20" s="1"/>
  <c r="P41" i="12"/>
  <c r="P46" i="20" s="1"/>
  <c r="H41" i="12"/>
  <c r="H46" i="20" s="1"/>
  <c r="I40" i="12"/>
  <c r="I45" i="20" s="1"/>
  <c r="N42" i="12"/>
  <c r="N47" i="20" s="1"/>
  <c r="O41" i="12"/>
  <c r="O46" i="20" s="1"/>
  <c r="P40" i="12"/>
  <c r="P45" i="20" s="1"/>
  <c r="H40" i="12"/>
  <c r="H45" i="20" s="1"/>
  <c r="L43" i="17"/>
  <c r="L56" i="20" s="1"/>
  <c r="N41" i="17"/>
  <c r="N54" i="20" s="1"/>
  <c r="O40" i="17"/>
  <c r="O53" i="20" s="1"/>
  <c r="K43" i="17"/>
  <c r="K56" i="20" s="1"/>
  <c r="L42" i="17"/>
  <c r="L55" i="20" s="1"/>
  <c r="N40" i="17"/>
  <c r="N53" i="20" s="1"/>
  <c r="J43" i="17"/>
  <c r="J56" i="20" s="1"/>
  <c r="K42" i="17"/>
  <c r="K55" i="20" s="1"/>
  <c r="L41" i="17"/>
  <c r="L54" i="20" s="1"/>
  <c r="I43" i="17"/>
  <c r="I56" i="20" s="1"/>
  <c r="J42" i="17"/>
  <c r="J55" i="20" s="1"/>
  <c r="K41" i="17"/>
  <c r="K54" i="20" s="1"/>
  <c r="L40" i="17"/>
  <c r="L53" i="20" s="1"/>
  <c r="P43" i="17"/>
  <c r="P56" i="20" s="1"/>
  <c r="H43" i="17"/>
  <c r="H56" i="20" s="1"/>
  <c r="I42" i="17"/>
  <c r="I55" i="20" s="1"/>
  <c r="J41" i="17"/>
  <c r="J54" i="20" s="1"/>
  <c r="O43" i="17"/>
  <c r="O56" i="20" s="1"/>
  <c r="P42" i="17"/>
  <c r="P55" i="20" s="1"/>
  <c r="H42" i="17"/>
  <c r="H55" i="20" s="1"/>
  <c r="I41" i="17"/>
  <c r="I54" i="20" s="1"/>
  <c r="J40" i="17"/>
  <c r="J53" i="20" s="1"/>
  <c r="N43" i="17"/>
  <c r="N56" i="20" s="1"/>
  <c r="O42" i="17"/>
  <c r="O55" i="20" s="1"/>
  <c r="P41" i="17"/>
  <c r="P54" i="20" s="1"/>
  <c r="H41" i="17"/>
  <c r="H54" i="20" s="1"/>
  <c r="I40" i="17"/>
  <c r="I53" i="20" s="1"/>
  <c r="N42" i="17"/>
  <c r="N55" i="20" s="1"/>
  <c r="O41" i="17"/>
  <c r="O54" i="20" s="1"/>
  <c r="P40" i="17"/>
  <c r="P53" i="20" s="1"/>
  <c r="P43" i="10"/>
  <c r="P44" i="20" s="1"/>
  <c r="I41" i="10"/>
  <c r="I42" i="20" s="1"/>
  <c r="N42" i="10"/>
  <c r="N43" i="20" s="1"/>
  <c r="I43" i="10"/>
  <c r="I44" i="20" s="1"/>
  <c r="H43" i="10"/>
  <c r="H44" i="20" s="1"/>
  <c r="J40" i="10"/>
  <c r="J41" i="20" s="1"/>
  <c r="O41" i="10"/>
  <c r="O42" i="20" s="1"/>
  <c r="L42" i="10"/>
  <c r="L43" i="20" s="1"/>
  <c r="J42" i="10"/>
  <c r="J43" i="20" s="1"/>
  <c r="I42" i="10"/>
  <c r="I43" i="20" s="1"/>
  <c r="N43" i="10"/>
  <c r="N44" i="20" s="1"/>
  <c r="P40" i="10"/>
  <c r="P41" i="20" s="1"/>
  <c r="K41" i="10"/>
  <c r="K42" i="20" s="1"/>
  <c r="J41" i="10"/>
  <c r="J42" i="20" s="1"/>
  <c r="O42" i="10"/>
  <c r="O43" i="20" s="1"/>
  <c r="H40" i="10"/>
  <c r="H41" i="20" s="1"/>
  <c r="N40" i="10"/>
  <c r="N41" i="20" s="1"/>
  <c r="L40" i="10"/>
  <c r="L41" i="20" s="1"/>
  <c r="K40" i="10"/>
  <c r="K41" i="20" s="1"/>
  <c r="P41" i="10"/>
  <c r="P42" i="20" s="1"/>
  <c r="L43" i="10"/>
  <c r="L44" i="20" s="1"/>
  <c r="J43" i="10"/>
  <c r="J44" i="20" s="1"/>
  <c r="O43" i="10"/>
  <c r="O44" i="20" s="1"/>
  <c r="H41" i="10"/>
  <c r="H42" i="20" s="1"/>
  <c r="K42" i="10"/>
  <c r="K43" i="20" s="1"/>
  <c r="P42" i="10"/>
  <c r="P43" i="20" s="1"/>
  <c r="I40" i="10"/>
  <c r="I41" i="20" s="1"/>
  <c r="N41" i="10"/>
  <c r="N42" i="20" s="1"/>
  <c r="L41" i="10"/>
  <c r="L42" i="20" s="1"/>
  <c r="H42" i="10"/>
  <c r="H43" i="20" s="1"/>
  <c r="O40" i="10"/>
  <c r="O41" i="20" s="1"/>
  <c r="K42" i="7"/>
  <c r="K11" i="20" s="1"/>
  <c r="L41" i="7"/>
  <c r="L10" i="20" s="1"/>
  <c r="N42" i="7"/>
  <c r="N11" i="20" s="1"/>
  <c r="H41" i="7"/>
  <c r="H10" i="20" s="1"/>
  <c r="H40" i="7"/>
  <c r="H9" i="20" s="1"/>
  <c r="N41" i="7"/>
  <c r="N10" i="20" s="1"/>
  <c r="O43" i="7"/>
  <c r="O12" i="20" s="1"/>
  <c r="P42" i="7"/>
  <c r="P11" i="20" s="1"/>
  <c r="O42" i="7"/>
  <c r="O11" i="20" s="1"/>
  <c r="I40" i="7"/>
  <c r="I9" i="20" s="1"/>
  <c r="P43" i="7"/>
  <c r="P12" i="20" s="1"/>
  <c r="L40" i="7"/>
  <c r="L9" i="20" s="1"/>
  <c r="O40" i="7"/>
  <c r="O9" i="20" s="1"/>
  <c r="O41" i="7"/>
  <c r="O10" i="20" s="1"/>
  <c r="L43" i="7"/>
  <c r="L12" i="20" s="1"/>
  <c r="K43" i="7"/>
  <c r="K12" i="20" s="1"/>
  <c r="I41" i="7"/>
  <c r="I10" i="20" s="1"/>
  <c r="P41" i="7"/>
  <c r="P10" i="20" s="1"/>
  <c r="P40" i="7"/>
  <c r="P9" i="20" s="1"/>
  <c r="H43" i="7"/>
  <c r="H12" i="20" s="1"/>
  <c r="I43" i="7"/>
  <c r="I12" i="20" s="1"/>
  <c r="K40" i="7"/>
  <c r="K9" i="20" s="1"/>
  <c r="N43" i="7"/>
  <c r="N12" i="20" s="1"/>
  <c r="N40" i="7"/>
  <c r="N9" i="20" s="1"/>
  <c r="L42" i="7"/>
  <c r="L11" i="20" s="1"/>
  <c r="K41" i="7"/>
  <c r="K10" i="20" s="1"/>
  <c r="I42" i="7"/>
  <c r="I11" i="20" s="1"/>
  <c r="H42" i="7"/>
  <c r="H11" i="20" s="1"/>
  <c r="J40" i="9"/>
  <c r="J13" i="20" s="1"/>
  <c r="L43" i="9"/>
  <c r="L16" i="20" s="1"/>
  <c r="J43" i="9"/>
  <c r="J16" i="20" s="1"/>
  <c r="O42" i="9"/>
  <c r="O15" i="20" s="1"/>
  <c r="N43" i="9"/>
  <c r="N16" i="20" s="1"/>
  <c r="P41" i="9"/>
  <c r="P14" i="20" s="1"/>
  <c r="I40" i="9"/>
  <c r="I13" i="20" s="1"/>
  <c r="N41" i="9"/>
  <c r="N14" i="20" s="1"/>
  <c r="L41" i="9"/>
  <c r="L14" i="20" s="1"/>
  <c r="H41" i="9"/>
  <c r="H14" i="20" s="1"/>
  <c r="O40" i="9"/>
  <c r="O13" i="20" s="1"/>
  <c r="P43" i="9"/>
  <c r="P16" i="20" s="1"/>
  <c r="O43" i="9"/>
  <c r="O16" i="20" s="1"/>
  <c r="N42" i="9"/>
  <c r="N15" i="20" s="1"/>
  <c r="I43" i="9"/>
  <c r="I16" i="20" s="1"/>
  <c r="H43" i="9"/>
  <c r="H16" i="20" s="1"/>
  <c r="P42" i="9"/>
  <c r="P15" i="20" s="1"/>
  <c r="O41" i="9"/>
  <c r="O14" i="20" s="1"/>
  <c r="L42" i="9"/>
  <c r="L15" i="20" s="1"/>
  <c r="J42" i="9"/>
  <c r="J15" i="20" s="1"/>
  <c r="I42" i="9"/>
  <c r="I15" i="20" s="1"/>
  <c r="H42" i="9"/>
  <c r="H15" i="20" s="1"/>
  <c r="P40" i="9"/>
  <c r="P13" i="20" s="1"/>
  <c r="J41" i="9"/>
  <c r="J14" i="20" s="1"/>
  <c r="I41" i="9"/>
  <c r="I14" i="20" s="1"/>
  <c r="H40" i="9"/>
  <c r="H13" i="20" s="1"/>
  <c r="N40" i="9"/>
  <c r="N13" i="20" s="1"/>
  <c r="L40" i="9"/>
  <c r="L13" i="20" s="1"/>
  <c r="P43" i="13"/>
  <c r="P24" i="20" s="1"/>
  <c r="H43" i="13"/>
  <c r="H24" i="20" s="1"/>
  <c r="I42" i="13"/>
  <c r="I23" i="20" s="1"/>
  <c r="J41" i="13"/>
  <c r="J22" i="20" s="1"/>
  <c r="K40" i="13"/>
  <c r="K21" i="20" s="1"/>
  <c r="O42" i="13"/>
  <c r="O23" i="20" s="1"/>
  <c r="P41" i="13"/>
  <c r="P22" i="20" s="1"/>
  <c r="O43" i="13"/>
  <c r="O24" i="20" s="1"/>
  <c r="P42" i="13"/>
  <c r="P23" i="20" s="1"/>
  <c r="H42" i="13"/>
  <c r="H23" i="20" s="1"/>
  <c r="I41" i="13"/>
  <c r="I22" i="20" s="1"/>
  <c r="J40" i="13"/>
  <c r="J21" i="20" s="1"/>
  <c r="H41" i="13"/>
  <c r="H22" i="20" s="1"/>
  <c r="N42" i="13"/>
  <c r="N23" i="20" s="1"/>
  <c r="O41" i="13"/>
  <c r="O22" i="20" s="1"/>
  <c r="P40" i="13"/>
  <c r="P21" i="20" s="1"/>
  <c r="H40" i="13"/>
  <c r="H21" i="20" s="1"/>
  <c r="L43" i="13"/>
  <c r="L24" i="20" s="1"/>
  <c r="N41" i="13"/>
  <c r="N22" i="20" s="1"/>
  <c r="O40" i="13"/>
  <c r="O21" i="20" s="1"/>
  <c r="K43" i="13"/>
  <c r="K24" i="20" s="1"/>
  <c r="L42" i="13"/>
  <c r="L23" i="20" s="1"/>
  <c r="N40" i="13"/>
  <c r="N21" i="20" s="1"/>
  <c r="J43" i="13"/>
  <c r="J24" i="20" s="1"/>
  <c r="K42" i="13"/>
  <c r="K23" i="20" s="1"/>
  <c r="L41" i="13"/>
  <c r="L22" i="20" s="1"/>
  <c r="I43" i="13"/>
  <c r="I24" i="20" s="1"/>
  <c r="J42" i="13"/>
  <c r="J23" i="20" s="1"/>
  <c r="L40" i="13"/>
  <c r="L21" i="20" s="1"/>
  <c r="N43" i="13"/>
  <c r="N24" i="20" s="1"/>
  <c r="I40" i="13"/>
  <c r="I21" i="20" s="1"/>
  <c r="P43" i="18"/>
  <c r="P60" i="20" s="1"/>
  <c r="H43" i="18"/>
  <c r="H60" i="20" s="1"/>
  <c r="I42" i="18"/>
  <c r="I59" i="20" s="1"/>
  <c r="J41" i="18"/>
  <c r="J58" i="20" s="1"/>
  <c r="K40" i="18"/>
  <c r="K57" i="20" s="1"/>
  <c r="O43" i="18"/>
  <c r="O60" i="20" s="1"/>
  <c r="P42" i="18"/>
  <c r="P59" i="20" s="1"/>
  <c r="H42" i="18"/>
  <c r="H59" i="20" s="1"/>
  <c r="I41" i="18"/>
  <c r="I58" i="20" s="1"/>
  <c r="J40" i="18"/>
  <c r="J57" i="20" s="1"/>
  <c r="N43" i="18"/>
  <c r="N60" i="20" s="1"/>
  <c r="O42" i="18"/>
  <c r="O59" i="20" s="1"/>
  <c r="P41" i="18"/>
  <c r="P58" i="20" s="1"/>
  <c r="H41" i="18"/>
  <c r="H58" i="20" s="1"/>
  <c r="I40" i="18"/>
  <c r="I57" i="20" s="1"/>
  <c r="N42" i="18"/>
  <c r="N59" i="20" s="1"/>
  <c r="O41" i="18"/>
  <c r="O58" i="20" s="1"/>
  <c r="P40" i="18"/>
  <c r="P57" i="20" s="1"/>
  <c r="H40" i="18"/>
  <c r="H57" i="20" s="1"/>
  <c r="L43" i="18"/>
  <c r="L60" i="20" s="1"/>
  <c r="N41" i="18"/>
  <c r="N58" i="20" s="1"/>
  <c r="O40" i="18"/>
  <c r="O57" i="20" s="1"/>
  <c r="K43" i="18"/>
  <c r="K60" i="20" s="1"/>
  <c r="L42" i="18"/>
  <c r="L59" i="20" s="1"/>
  <c r="N40" i="18"/>
  <c r="N57" i="20" s="1"/>
  <c r="J43" i="18"/>
  <c r="J60" i="20" s="1"/>
  <c r="K42" i="18"/>
  <c r="K59" i="20" s="1"/>
  <c r="L41" i="18"/>
  <c r="L58" i="20" s="1"/>
  <c r="I43" i="18"/>
  <c r="I60" i="20" s="1"/>
  <c r="J42" i="18"/>
  <c r="J59" i="20" s="1"/>
  <c r="K41" i="18"/>
  <c r="K58" i="20" s="1"/>
  <c r="L40" i="18"/>
  <c r="L57" i="20" s="1"/>
  <c r="P43" i="6"/>
  <c r="P36" i="20" s="1"/>
  <c r="H43" i="6"/>
  <c r="H36" i="20" s="1"/>
  <c r="I42" i="6"/>
  <c r="I35" i="20" s="1"/>
  <c r="J41" i="6"/>
  <c r="J34" i="20" s="1"/>
  <c r="K40" i="6"/>
  <c r="K33" i="20" s="1"/>
  <c r="J40" i="6"/>
  <c r="J33" i="20" s="1"/>
  <c r="P40" i="6"/>
  <c r="P33" i="20" s="1"/>
  <c r="O43" i="6"/>
  <c r="O36" i="20" s="1"/>
  <c r="P42" i="6"/>
  <c r="P35" i="20" s="1"/>
  <c r="H42" i="6"/>
  <c r="H35" i="20" s="1"/>
  <c r="I41" i="6"/>
  <c r="I34" i="20" s="1"/>
  <c r="O40" i="6"/>
  <c r="O33" i="20" s="1"/>
  <c r="L40" i="6"/>
  <c r="L33" i="20" s="1"/>
  <c r="N43" i="6"/>
  <c r="N36" i="20" s="1"/>
  <c r="O42" i="6"/>
  <c r="O35" i="20" s="1"/>
  <c r="P41" i="6"/>
  <c r="P34" i="20" s="1"/>
  <c r="H41" i="6"/>
  <c r="H34" i="20" s="1"/>
  <c r="I40" i="6"/>
  <c r="I33" i="20" s="1"/>
  <c r="N42" i="6"/>
  <c r="N35" i="20" s="1"/>
  <c r="O41" i="6"/>
  <c r="O34" i="20" s="1"/>
  <c r="H40" i="6"/>
  <c r="H33" i="20" s="1"/>
  <c r="N41" i="6"/>
  <c r="N34" i="20" s="1"/>
  <c r="N40" i="6"/>
  <c r="N33" i="20" s="1"/>
  <c r="J42" i="6"/>
  <c r="J35" i="20" s="1"/>
  <c r="L43" i="6"/>
  <c r="L36" i="20" s="1"/>
  <c r="L42" i="6"/>
  <c r="L35" i="20" s="1"/>
  <c r="J43" i="6"/>
  <c r="J36" i="20" s="1"/>
  <c r="K42" i="6"/>
  <c r="K35" i="20" s="1"/>
  <c r="L41" i="6"/>
  <c r="L34" i="20" s="1"/>
  <c r="I43" i="6"/>
  <c r="I36" i="20" s="1"/>
  <c r="G32" i="6"/>
  <c r="G35" i="2"/>
  <c r="G34" i="2"/>
  <c r="G27" i="2"/>
  <c r="G30" i="2"/>
  <c r="G32" i="11"/>
  <c r="G33" i="11"/>
  <c r="O41" i="2"/>
  <c r="O6" i="20" s="1"/>
  <c r="O42" i="2"/>
  <c r="O7" i="20" s="1"/>
  <c r="O40" i="2"/>
  <c r="O5" i="20" s="1"/>
  <c r="P43" i="2"/>
  <c r="P8" i="20" s="1"/>
  <c r="P42" i="2"/>
  <c r="P7" i="20" s="1"/>
  <c r="P41" i="2"/>
  <c r="P6" i="20" s="1"/>
  <c r="P40" i="2"/>
  <c r="P5" i="20" s="1"/>
  <c r="O43" i="2"/>
  <c r="O8" i="20" s="1"/>
  <c r="G14" i="11"/>
  <c r="G23" i="15"/>
  <c r="N43" i="2"/>
  <c r="N8" i="20" s="1"/>
  <c r="N42" i="2"/>
  <c r="N7" i="20" s="1"/>
  <c r="N40" i="2"/>
  <c r="N5" i="20" s="1"/>
  <c r="N41" i="2"/>
  <c r="N6" i="20" s="1"/>
  <c r="G22" i="11"/>
  <c r="G42" i="11"/>
  <c r="G43" i="11" s="1"/>
  <c r="G34" i="11" s="1"/>
  <c r="G19" i="11"/>
  <c r="G7" i="15"/>
  <c r="G7" i="11"/>
  <c r="G42" i="2"/>
  <c r="G7" i="2" s="1"/>
  <c r="G22" i="8"/>
  <c r="G28" i="16"/>
  <c r="G27" i="11"/>
  <c r="G30" i="15"/>
  <c r="G28" i="15"/>
  <c r="G29" i="8"/>
  <c r="G27" i="8"/>
  <c r="G30" i="10"/>
  <c r="G28" i="10"/>
  <c r="G30" i="12"/>
  <c r="G28" i="12"/>
  <c r="G30" i="16"/>
  <c r="G27" i="16"/>
  <c r="G29" i="17"/>
  <c r="G27" i="17"/>
  <c r="G28" i="11"/>
  <c r="G27" i="15"/>
  <c r="G30" i="8"/>
  <c r="G29" i="10"/>
  <c r="G27" i="10"/>
  <c r="G29" i="12"/>
  <c r="G27" i="12"/>
  <c r="G29" i="16"/>
  <c r="G30" i="17"/>
  <c r="G24" i="13"/>
  <c r="G20" i="13"/>
  <c r="G20" i="15"/>
  <c r="G18" i="15"/>
  <c r="G23" i="8"/>
  <c r="G20" i="8"/>
  <c r="G18" i="8"/>
  <c r="G25" i="10"/>
  <c r="G23" i="10"/>
  <c r="G20" i="10"/>
  <c r="G25" i="12"/>
  <c r="G23" i="12"/>
  <c r="G20" i="12"/>
  <c r="G18" i="12"/>
  <c r="G25" i="16"/>
  <c r="G23" i="16"/>
  <c r="G20" i="16"/>
  <c r="G18" i="16"/>
  <c r="G20" i="17"/>
  <c r="G18" i="17"/>
  <c r="G23" i="11"/>
  <c r="G25" i="13"/>
  <c r="G23" i="13"/>
  <c r="G19" i="13"/>
  <c r="G17" i="13"/>
  <c r="G25" i="15"/>
  <c r="G22" i="15"/>
  <c r="G19" i="15"/>
  <c r="G24" i="8"/>
  <c r="G19" i="8"/>
  <c r="G22" i="10"/>
  <c r="G19" i="10"/>
  <c r="G17" i="10"/>
  <c r="G24" i="12"/>
  <c r="G22" i="12"/>
  <c r="G19" i="12"/>
  <c r="G22" i="16"/>
  <c r="G17" i="16"/>
  <c r="G25" i="17"/>
  <c r="G19" i="17"/>
  <c r="G15" i="11"/>
  <c r="G12" i="11"/>
  <c r="G14" i="13"/>
  <c r="G12" i="13"/>
  <c r="G9" i="13"/>
  <c r="G7" i="13"/>
  <c r="G17" i="15"/>
  <c r="G14" i="15"/>
  <c r="G12" i="15"/>
  <c r="G9" i="15"/>
  <c r="G17" i="8"/>
  <c r="G14" i="8"/>
  <c r="G12" i="8"/>
  <c r="G7" i="8"/>
  <c r="G14" i="10"/>
  <c r="G12" i="10"/>
  <c r="G7" i="10"/>
  <c r="G17" i="12"/>
  <c r="G14" i="12"/>
  <c r="G12" i="12"/>
  <c r="G9" i="12"/>
  <c r="G7" i="12"/>
  <c r="G19" i="16"/>
  <c r="G14" i="16"/>
  <c r="G12" i="16"/>
  <c r="G9" i="16"/>
  <c r="G7" i="16"/>
  <c r="G17" i="17"/>
  <c r="G14" i="17"/>
  <c r="G12" i="17"/>
  <c r="G9" i="17"/>
  <c r="G7" i="17"/>
  <c r="G17" i="11"/>
  <c r="G18" i="13"/>
  <c r="G15" i="13"/>
  <c r="G13" i="13"/>
  <c r="G10" i="13"/>
  <c r="G8" i="13"/>
  <c r="G15" i="15"/>
  <c r="G13" i="15"/>
  <c r="G8" i="15"/>
  <c r="G15" i="8"/>
  <c r="G13" i="8"/>
  <c r="G8" i="8"/>
  <c r="G18" i="10"/>
  <c r="G15" i="10"/>
  <c r="G13" i="10"/>
  <c r="G8" i="10"/>
  <c r="G15" i="12"/>
  <c r="G13" i="12"/>
  <c r="G10" i="12"/>
  <c r="G8" i="12"/>
  <c r="G15" i="16"/>
  <c r="G13" i="16"/>
  <c r="G10" i="16"/>
  <c r="G8" i="16"/>
  <c r="G15" i="17"/>
  <c r="G13" i="17"/>
  <c r="G10" i="17"/>
  <c r="G8" i="17"/>
  <c r="G14" i="18"/>
  <c r="G9" i="18"/>
  <c r="G18" i="18"/>
  <c r="G13" i="18"/>
  <c r="G7" i="18"/>
  <c r="G27" i="18"/>
  <c r="G8" i="18"/>
  <c r="G29" i="18"/>
  <c r="G23" i="18"/>
  <c r="G17" i="18"/>
  <c r="G12" i="18"/>
  <c r="G25" i="18"/>
  <c r="G19" i="18"/>
  <c r="G28" i="18"/>
  <c r="G20" i="18"/>
  <c r="G13" i="2"/>
  <c r="G22" i="2"/>
  <c r="G17" i="2"/>
  <c r="G12" i="2"/>
  <c r="G25" i="2"/>
  <c r="G20" i="2"/>
  <c r="G15" i="2"/>
  <c r="G10" i="2"/>
  <c r="G9" i="2"/>
  <c r="G18" i="2"/>
  <c r="G24" i="2"/>
  <c r="G19" i="2"/>
  <c r="G8" i="2"/>
  <c r="G41" i="6"/>
  <c r="G15" i="6"/>
  <c r="G14" i="14"/>
  <c r="G22" i="14"/>
  <c r="G25" i="14"/>
  <c r="G15" i="14"/>
  <c r="G41" i="9"/>
  <c r="G23" i="9"/>
  <c r="G12" i="9"/>
  <c r="G15" i="9"/>
  <c r="G41" i="7"/>
  <c r="G14" i="7"/>
  <c r="J42" i="2"/>
  <c r="J7" i="20" s="1"/>
  <c r="J41" i="2"/>
  <c r="J6" i="20" s="1"/>
  <c r="H40" i="2"/>
  <c r="H5" i="20" s="1"/>
  <c r="J43" i="2"/>
  <c r="J8" i="20" s="1"/>
  <c r="L42" i="2"/>
  <c r="L7" i="20" s="1"/>
  <c r="H42" i="2"/>
  <c r="H7" i="20" s="1"/>
  <c r="L43" i="2"/>
  <c r="L8" i="20" s="1"/>
  <c r="L41" i="2"/>
  <c r="L6" i="20" s="1"/>
  <c r="L40" i="2"/>
  <c r="L5" i="20" s="1"/>
  <c r="J40" i="2"/>
  <c r="J5" i="20" s="1"/>
  <c r="H43" i="2"/>
  <c r="H8" i="20" s="1"/>
  <c r="M43" i="2"/>
  <c r="M8" i="20" s="1"/>
  <c r="K43" i="2"/>
  <c r="K8" i="20" s="1"/>
  <c r="I43" i="2"/>
  <c r="I8" i="20" s="1"/>
  <c r="M42" i="2"/>
  <c r="M7" i="20" s="1"/>
  <c r="K42" i="2"/>
  <c r="K7" i="20" s="1"/>
  <c r="I42" i="2"/>
  <c r="I7" i="20" s="1"/>
  <c r="M41" i="2"/>
  <c r="M6" i="20" s="1"/>
  <c r="I41" i="2"/>
  <c r="I6" i="20" s="1"/>
  <c r="M40" i="2"/>
  <c r="M5" i="20" s="1"/>
  <c r="I40" i="2"/>
  <c r="I5" i="20" s="1"/>
  <c r="Q7" i="20" l="1"/>
  <c r="Q21" i="20"/>
  <c r="Q11" i="20"/>
  <c r="Q47" i="20"/>
  <c r="Q52" i="20"/>
  <c r="Q5" i="20"/>
  <c r="Q12" i="20"/>
  <c r="Q14" i="20"/>
  <c r="Q23" i="20"/>
  <c r="Q19" i="20"/>
  <c r="Q8" i="20"/>
  <c r="Q59" i="20"/>
  <c r="Q9" i="20"/>
  <c r="Q41" i="20"/>
  <c r="Q54" i="20"/>
  <c r="Q45" i="20"/>
  <c r="Q38" i="20"/>
  <c r="Q32" i="20"/>
  <c r="Q31" i="20"/>
  <c r="Q13" i="20"/>
  <c r="Q16" i="20"/>
  <c r="Q44" i="20"/>
  <c r="Q56" i="20"/>
  <c r="Q46" i="20"/>
  <c r="Q6" i="20"/>
  <c r="Q42" i="20"/>
  <c r="Q40" i="20"/>
  <c r="Q51" i="20"/>
  <c r="Q57" i="20"/>
  <c r="Q48" i="20"/>
  <c r="Q18" i="20"/>
  <c r="Q30" i="20"/>
  <c r="Q58" i="20"/>
  <c r="Q20" i="20"/>
  <c r="Q29" i="20"/>
  <c r="Q53" i="20"/>
  <c r="Q60" i="20"/>
  <c r="Q24" i="20"/>
  <c r="Q15" i="20"/>
  <c r="Q37" i="20"/>
  <c r="Q49" i="20"/>
  <c r="Q22" i="20"/>
  <c r="Q43" i="20"/>
  <c r="Q55" i="20"/>
  <c r="Q39" i="20"/>
  <c r="Q50" i="20"/>
  <c r="Q10" i="20"/>
  <c r="Q17" i="20"/>
  <c r="Q35" i="20"/>
  <c r="Q34" i="20"/>
  <c r="Q33" i="20"/>
  <c r="Q36" i="20"/>
  <c r="Q27" i="20"/>
  <c r="P61" i="20"/>
  <c r="L61" i="20"/>
  <c r="O61" i="20"/>
  <c r="N61" i="20"/>
  <c r="Q28" i="20"/>
  <c r="M61" i="20"/>
  <c r="I61" i="20"/>
  <c r="H61" i="20"/>
  <c r="Q25" i="20"/>
  <c r="J61" i="20"/>
  <c r="Q26" i="20"/>
  <c r="K61" i="20"/>
  <c r="Q41" i="17"/>
  <c r="Q42" i="17"/>
  <c r="Q43" i="17"/>
  <c r="Q40" i="17"/>
  <c r="G35" i="7"/>
  <c r="G15" i="7"/>
  <c r="G20" i="9"/>
  <c r="G43" i="2"/>
  <c r="G28" i="2" s="1"/>
  <c r="G29" i="2"/>
  <c r="G19" i="6"/>
  <c r="G33" i="6"/>
  <c r="G24" i="11"/>
  <c r="G13" i="11"/>
  <c r="Q43" i="13"/>
  <c r="Q41" i="13"/>
  <c r="Q40" i="13"/>
  <c r="Q42" i="13"/>
  <c r="Q42" i="12"/>
  <c r="Q40" i="10"/>
  <c r="Q41" i="16"/>
  <c r="Q41" i="12"/>
  <c r="Q41" i="2"/>
  <c r="Q41" i="8"/>
  <c r="Q42" i="18"/>
  <c r="Q42" i="16"/>
  <c r="Q40" i="8"/>
  <c r="Q40" i="2"/>
  <c r="Q43" i="10"/>
  <c r="Q42" i="15"/>
  <c r="Q40" i="7"/>
  <c r="Q41" i="10"/>
  <c r="Q43" i="8"/>
  <c r="Q42" i="14"/>
  <c r="Q43" i="2"/>
  <c r="Q40" i="12"/>
  <c r="Q40" i="15"/>
  <c r="Q43" i="15"/>
  <c r="Q43" i="14"/>
  <c r="Q42" i="11"/>
  <c r="Q40" i="18"/>
  <c r="Q43" i="12"/>
  <c r="Q41" i="15"/>
  <c r="Q41" i="14"/>
  <c r="Q43" i="11"/>
  <c r="Q43" i="18"/>
  <c r="Q41" i="11"/>
  <c r="Q40" i="16"/>
  <c r="Q42" i="2"/>
  <c r="Q43" i="16"/>
  <c r="Q42" i="8"/>
  <c r="Q42" i="10"/>
  <c r="Q40" i="14"/>
  <c r="Q40" i="11"/>
  <c r="Q41" i="18"/>
  <c r="Q40" i="9"/>
  <c r="Q43" i="9"/>
  <c r="Q40" i="6"/>
  <c r="Q41" i="6"/>
  <c r="Q42" i="9"/>
  <c r="Q41" i="9"/>
  <c r="Q41" i="7"/>
  <c r="Q43" i="7"/>
  <c r="Q42" i="7"/>
  <c r="Q43" i="6"/>
  <c r="Q42" i="6"/>
  <c r="G29" i="11"/>
  <c r="G10" i="11"/>
  <c r="G24" i="15"/>
  <c r="G29" i="15"/>
  <c r="G7" i="7"/>
  <c r="G30" i="18"/>
  <c r="G10" i="18"/>
  <c r="G10" i="10"/>
  <c r="G9" i="10"/>
  <c r="G9" i="8"/>
  <c r="G24" i="10"/>
  <c r="G8" i="11"/>
  <c r="G18" i="11"/>
  <c r="G25" i="8"/>
  <c r="G28" i="8"/>
  <c r="G10" i="8"/>
  <c r="G10" i="15"/>
  <c r="G9" i="11"/>
  <c r="G25" i="11"/>
  <c r="G20" i="11"/>
  <c r="G30" i="11"/>
  <c r="G42" i="6"/>
  <c r="G14" i="6"/>
  <c r="G28" i="6"/>
  <c r="G8" i="6"/>
  <c r="G17" i="6"/>
  <c r="G17" i="14"/>
  <c r="G28" i="14"/>
  <c r="G13" i="14"/>
  <c r="G8" i="14"/>
  <c r="G27" i="14"/>
  <c r="G12" i="14"/>
  <c r="G7" i="14"/>
  <c r="G20" i="14"/>
  <c r="G42" i="9"/>
  <c r="G19" i="9"/>
  <c r="G14" i="9"/>
  <c r="G18" i="9"/>
  <c r="G8" i="9"/>
  <c r="G7" i="9"/>
  <c r="G42" i="7"/>
  <c r="G17" i="7" s="1"/>
  <c r="G29" i="7"/>
  <c r="G13" i="7"/>
  <c r="G8" i="7"/>
  <c r="G12" i="7"/>
  <c r="Q44" i="17" l="1"/>
  <c r="Q61" i="20"/>
  <c r="G24" i="9"/>
  <c r="G17" i="9"/>
  <c r="G18" i="7"/>
  <c r="G22" i="7"/>
  <c r="G23" i="7"/>
  <c r="G13" i="9"/>
  <c r="G23" i="6"/>
  <c r="G24" i="6"/>
  <c r="G12" i="6"/>
  <c r="G13" i="6"/>
  <c r="G22" i="6"/>
  <c r="G32" i="2"/>
  <c r="G33" i="2"/>
  <c r="G23" i="2"/>
  <c r="Q44" i="9"/>
  <c r="Q44" i="18"/>
  <c r="Q44" i="2"/>
  <c r="Q44" i="8"/>
  <c r="Q44" i="16"/>
  <c r="Q44" i="13"/>
  <c r="Q44" i="10"/>
  <c r="Q44" i="6"/>
  <c r="Q44" i="11"/>
  <c r="Q44" i="14"/>
  <c r="Q44" i="15"/>
  <c r="Q44" i="7"/>
  <c r="Q44" i="12"/>
  <c r="G28" i="7"/>
  <c r="G43" i="6"/>
  <c r="G29" i="6"/>
  <c r="G9" i="6"/>
  <c r="G30" i="6"/>
  <c r="G20" i="6"/>
  <c r="G29" i="14"/>
  <c r="G24" i="14"/>
  <c r="G19" i="14"/>
  <c r="G9" i="14"/>
  <c r="G18" i="14"/>
  <c r="G30" i="14"/>
  <c r="G43" i="9"/>
  <c r="G9" i="9"/>
  <c r="G10" i="9"/>
  <c r="G25" i="9"/>
  <c r="G27" i="9"/>
  <c r="G30" i="9"/>
  <c r="G43" i="7"/>
  <c r="G27" i="7" s="1"/>
  <c r="G19" i="7"/>
  <c r="G9" i="7"/>
  <c r="G30" i="7"/>
  <c r="G20" i="7"/>
  <c r="G10" i="7"/>
  <c r="G35" i="6" l="1"/>
  <c r="G34" i="6"/>
  <c r="G25" i="6"/>
  <c r="G33" i="9"/>
  <c r="G35" i="9"/>
  <c r="G28" i="9"/>
  <c r="G25" i="7"/>
  <c r="G32" i="7"/>
  <c r="G18" i="6"/>
  <c r="G27" i="6"/>
  <c r="G29" i="9"/>
  <c r="G22" i="9"/>
  <c r="G7" i="6"/>
  <c r="G24" i="7"/>
  <c r="G10" i="6"/>
  <c r="G10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tc={B5F13FCE-D5BB-FB46-9027-A5B4C52DBBB0}</author>
  </authors>
  <commentList>
    <comment ref="C28" authorId="0" shapeId="0" xr:uid="{B5F13FCE-D5BB-FB46-9027-A5B4C52DBBB0}">
      <text>
        <t>[Threaded comment]
Your version of Excel allows you to read this threaded comment; however, any edits to it will get removed if the file is opened in a newer version of Excel. Learn more: https://go.microsoft.com/fwlink/?linkid=870924
Comment:
    Adjusted from Hellesdon CC to second choice due to courts unavailable on that nights at that location</t>
      </text>
    </comment>
  </commentList>
</comments>
</file>

<file path=xl/sharedStrings.xml><?xml version="1.0" encoding="utf-8"?>
<sst xmlns="http://schemas.openxmlformats.org/spreadsheetml/2006/main" count="1122" uniqueCount="161">
  <si>
    <t>UEA</t>
  </si>
  <si>
    <t>WEDNESDAY</t>
  </si>
  <si>
    <t>THURSDAY</t>
  </si>
  <si>
    <t>TUESDAY</t>
  </si>
  <si>
    <t>MONDAY</t>
  </si>
  <si>
    <t>OPEN</t>
  </si>
  <si>
    <t>CITY</t>
  </si>
  <si>
    <t>OLD CATTON</t>
  </si>
  <si>
    <t>Division 1</t>
  </si>
  <si>
    <t>Day</t>
  </si>
  <si>
    <t>Date</t>
  </si>
  <si>
    <t>Div</t>
  </si>
  <si>
    <t>Home Team</t>
  </si>
  <si>
    <t>Away Team</t>
  </si>
  <si>
    <t>Umpire 1</t>
  </si>
  <si>
    <t>Umpire 2</t>
  </si>
  <si>
    <t>Venue</t>
  </si>
  <si>
    <t>Night</t>
  </si>
  <si>
    <t>1st choice</t>
  </si>
  <si>
    <t>2nd Choice</t>
  </si>
  <si>
    <t>Team Num</t>
  </si>
  <si>
    <t>THORPE</t>
  </si>
  <si>
    <t>DIV 1</t>
  </si>
  <si>
    <t>DIV 2</t>
  </si>
  <si>
    <t>DIV 3</t>
  </si>
  <si>
    <t>DIV 4</t>
  </si>
  <si>
    <t>DIV 5</t>
  </si>
  <si>
    <t>DIV 6</t>
  </si>
  <si>
    <t>DIV 7</t>
  </si>
  <si>
    <t xml:space="preserve"> </t>
  </si>
  <si>
    <t>Wk 6</t>
  </si>
  <si>
    <t>Week Comm</t>
  </si>
  <si>
    <t>Wk 5</t>
  </si>
  <si>
    <t>Wk 4</t>
  </si>
  <si>
    <t>Wk 3</t>
  </si>
  <si>
    <t>Wk 2</t>
  </si>
  <si>
    <t>Wk 1</t>
  </si>
  <si>
    <t>Wk 7</t>
  </si>
  <si>
    <t>Wk 8</t>
  </si>
  <si>
    <t>Wk 9</t>
  </si>
  <si>
    <t>Wk 10</t>
  </si>
  <si>
    <t>Wk 11</t>
  </si>
  <si>
    <t>Wk 12</t>
  </si>
  <si>
    <t>Wk 13</t>
  </si>
  <si>
    <t>Wk 14</t>
  </si>
  <si>
    <t>where indicated the date or venue has changed</t>
  </si>
  <si>
    <t>whre indicated the date or venue has changed</t>
  </si>
  <si>
    <t>Division 2</t>
  </si>
  <si>
    <t>Division 3</t>
  </si>
  <si>
    <t>Division 4</t>
  </si>
  <si>
    <t>Division 5</t>
  </si>
  <si>
    <t>Division 6</t>
  </si>
  <si>
    <t>Division 7</t>
  </si>
  <si>
    <t>Hellesdon Hawks</t>
  </si>
  <si>
    <t>Watton Wolves</t>
  </si>
  <si>
    <t>CVL</t>
  </si>
  <si>
    <t>UMP1</t>
  </si>
  <si>
    <t>UMP2</t>
  </si>
  <si>
    <t>Home</t>
  </si>
  <si>
    <t>Away</t>
  </si>
  <si>
    <t>Playing</t>
  </si>
  <si>
    <t>Umpiring</t>
  </si>
  <si>
    <t>Y</t>
  </si>
  <si>
    <t>NU Blue</t>
  </si>
  <si>
    <t>NU White</t>
  </si>
  <si>
    <t>TB Mustangs</t>
  </si>
  <si>
    <t>TB Racers</t>
  </si>
  <si>
    <t>NU Royal</t>
  </si>
  <si>
    <t>Jets</t>
  </si>
  <si>
    <t>Red Knights</t>
  </si>
  <si>
    <t>Venus</t>
  </si>
  <si>
    <t>Phoenix</t>
  </si>
  <si>
    <t>Belton</t>
  </si>
  <si>
    <t>Black Knights</t>
  </si>
  <si>
    <t>Blades</t>
  </si>
  <si>
    <t>Wrens</t>
  </si>
  <si>
    <t>NU Yellow</t>
  </si>
  <si>
    <t>Premier</t>
  </si>
  <si>
    <t>White Knights</t>
  </si>
  <si>
    <t>NU Amber</t>
  </si>
  <si>
    <t>Sonics</t>
  </si>
  <si>
    <t>TB Colts</t>
  </si>
  <si>
    <t>Cromer Cobras</t>
  </si>
  <si>
    <t>Hotshots</t>
  </si>
  <si>
    <t>Hornets</t>
  </si>
  <si>
    <t>Icenians</t>
  </si>
  <si>
    <t>TB Shetlands</t>
  </si>
  <si>
    <t>NU Ruby</t>
  </si>
  <si>
    <t>NU Red</t>
  </si>
  <si>
    <t>TB Ponies</t>
  </si>
  <si>
    <t>Cromer Vipers</t>
  </si>
  <si>
    <t>Cliff Park</t>
  </si>
  <si>
    <t>Thoroughbreds</t>
  </si>
  <si>
    <t>Wymondham Wildkats</t>
  </si>
  <si>
    <t>Red Hot Chillies</t>
  </si>
  <si>
    <t>Bank Holiday</t>
  </si>
  <si>
    <t>Stars</t>
  </si>
  <si>
    <t>Gems</t>
  </si>
  <si>
    <t>Sirens</t>
  </si>
  <si>
    <t>Monday</t>
  </si>
  <si>
    <t>Wednesday</t>
  </si>
  <si>
    <t>Tuesday</t>
  </si>
  <si>
    <t>Thursday</t>
  </si>
  <si>
    <t>First Home Improvements</t>
  </si>
  <si>
    <t>TB Fillies</t>
  </si>
  <si>
    <t>NCF Onyx</t>
  </si>
  <si>
    <t>NCF Emerald</t>
  </si>
  <si>
    <t>Trailblazers B</t>
  </si>
  <si>
    <t>HEWETT</t>
  </si>
  <si>
    <t>BYE WEEK</t>
  </si>
  <si>
    <t>Courts at Venue</t>
  </si>
  <si>
    <t>Dragons</t>
  </si>
  <si>
    <t>Open</t>
  </si>
  <si>
    <t>Hellesdon High</t>
  </si>
  <si>
    <t>Hellesdon CC</t>
  </si>
  <si>
    <t>Hewett</t>
  </si>
  <si>
    <t>City</t>
  </si>
  <si>
    <t>Old Catton</t>
  </si>
  <si>
    <t>Trailblazers</t>
  </si>
  <si>
    <t>Thorpe</t>
  </si>
  <si>
    <t>NMNC 1</t>
  </si>
  <si>
    <t>Firebirds</t>
  </si>
  <si>
    <t>Vixens</t>
  </si>
  <si>
    <t>HELLESDON CC</t>
  </si>
  <si>
    <t>HELLESDON HIGH</t>
  </si>
  <si>
    <t>Falcons</t>
  </si>
  <si>
    <t>Hethersett Rockets</t>
  </si>
  <si>
    <t xml:space="preserve">Trowse  </t>
  </si>
  <si>
    <t>Doves</t>
  </si>
  <si>
    <t>Sprowston</t>
  </si>
  <si>
    <t xml:space="preserve">Open </t>
  </si>
  <si>
    <t>SPROWSTON</t>
  </si>
  <si>
    <t>orange = 2nd option</t>
  </si>
  <si>
    <t>no hellesdon high use CAN instead</t>
  </si>
  <si>
    <t>hewett after easter</t>
  </si>
  <si>
    <t>DONE</t>
  </si>
  <si>
    <t>wednesday</t>
  </si>
  <si>
    <t xml:space="preserve">Tuesday </t>
  </si>
  <si>
    <t xml:space="preserve">didn’t fill in 1st choice so put 2nd choice 1st </t>
  </si>
  <si>
    <t xml:space="preserve">Doves </t>
  </si>
  <si>
    <t xml:space="preserve">Summer competitive league fixtures - draft 2026 - Venue requirements </t>
  </si>
  <si>
    <t>Contacted</t>
  </si>
  <si>
    <t>18:30-20:30 (two hour per court)</t>
  </si>
  <si>
    <t>Updated 21 Feb 2026</t>
  </si>
  <si>
    <t>Confirmed</t>
  </si>
  <si>
    <t>Matches start at 7pm</t>
  </si>
  <si>
    <t>week</t>
  </si>
  <si>
    <t>day</t>
  </si>
  <si>
    <t>CITY
(CAN)</t>
  </si>
  <si>
    <t>Sprowston Academy</t>
  </si>
  <si>
    <t>NOTES</t>
  </si>
  <si>
    <t>Bank holiday</t>
  </si>
  <si>
    <t>Total no. courts required</t>
  </si>
  <si>
    <t>Total GAMES</t>
  </si>
  <si>
    <t>Hewett only one court</t>
  </si>
  <si>
    <t>Tigers</t>
  </si>
  <si>
    <t xml:space="preserve">Wednesday </t>
  </si>
  <si>
    <t>Wenesday</t>
  </si>
  <si>
    <t xml:space="preserve">Division </t>
  </si>
  <si>
    <t>Trowese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</si>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</sst>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3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000000"/>
      <name val="Aptos Narrow"/>
      <family val="2"/>
    </font>
    <font>
      <sz val="11"/>
      <color theme="1"/>
      <name val="Aptos Narrow"/>
      <family val="2"/>
    </font>
    <font>
      <sz val="12"/>
      <color rgb="FF000000"/>
      <name val="Calibri"/>
      <family val="2"/>
    </font>
    <font>
      <sz val="11"/>
      <color rgb="FFFF0000"/>
      <name val="Aptos Narrow"/>
      <family val="2"/>
    </font>
    <font>
      <sz val="12"/>
      <color rgb="FFFF0000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68E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BE2D5"/>
        <bgColor rgb="FF000000"/>
      </patternFill>
    </fill>
    <fill>
      <patternFill patternType="solid">
        <fgColor rgb="FFC1F0C8"/>
        <bgColor rgb="FF000000"/>
      </patternFill>
    </fill>
    <fill>
      <patternFill patternType="solid">
        <fgColor rgb="FFDAF2D0"/>
        <bgColor rgb="FF000000"/>
      </patternFill>
    </fill>
    <fill>
      <patternFill patternType="solid">
        <fgColor rgb="FFD0D0D0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6" xfId="0" applyBorder="1" applyAlignment="1">
      <alignment horizontal="center"/>
    </xf>
    <xf numFmtId="0" fontId="5" fillId="0" borderId="0" xfId="0" applyFont="1"/>
    <xf numFmtId="0" fontId="0" fillId="3" borderId="1" xfId="0" applyFill="1" applyBorder="1"/>
    <xf numFmtId="0" fontId="0" fillId="0" borderId="1" xfId="0" applyBorder="1" applyAlignment="1">
      <alignment horizontal="center"/>
    </xf>
    <xf numFmtId="14" fontId="0" fillId="0" borderId="1" xfId="0" applyNumberFormat="1" applyBorder="1"/>
    <xf numFmtId="164" fontId="0" fillId="0" borderId="0" xfId="0" applyNumberFormat="1"/>
    <xf numFmtId="0" fontId="0" fillId="5" borderId="0" xfId="0" applyFill="1"/>
    <xf numFmtId="0" fontId="0" fillId="6" borderId="1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4" borderId="1" xfId="0" applyFill="1" applyBorder="1"/>
    <xf numFmtId="0" fontId="0" fillId="7" borderId="1" xfId="0" applyFill="1" applyBorder="1" applyAlignment="1">
      <alignment horizontal="center"/>
    </xf>
    <xf numFmtId="0" fontId="5" fillId="4" borderId="1" xfId="0" applyFont="1" applyFill="1" applyBorder="1"/>
    <xf numFmtId="0" fontId="7" fillId="0" borderId="11" xfId="0" applyFont="1" applyBorder="1"/>
    <xf numFmtId="0" fontId="7" fillId="0" borderId="0" xfId="0" applyFont="1"/>
    <xf numFmtId="0" fontId="0" fillId="0" borderId="2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7" fillId="0" borderId="16" xfId="0" applyFont="1" applyBorder="1"/>
    <xf numFmtId="0" fontId="0" fillId="7" borderId="21" xfId="0" applyFill="1" applyBorder="1" applyAlignment="1">
      <alignment horizontal="center"/>
    </xf>
    <xf numFmtId="0" fontId="0" fillId="8" borderId="1" xfId="0" applyFill="1" applyBorder="1"/>
    <xf numFmtId="164" fontId="0" fillId="10" borderId="0" xfId="0" applyNumberFormat="1" applyFill="1"/>
    <xf numFmtId="0" fontId="0" fillId="11" borderId="0" xfId="0" applyFill="1" applyAlignment="1">
      <alignment horizontal="center"/>
    </xf>
    <xf numFmtId="0" fontId="0" fillId="11" borderId="16" xfId="0" applyFill="1" applyBorder="1" applyAlignment="1">
      <alignment horizontal="center"/>
    </xf>
    <xf numFmtId="0" fontId="0" fillId="11" borderId="11" xfId="0" applyFill="1" applyBorder="1" applyAlignment="1">
      <alignment horizontal="center"/>
    </xf>
    <xf numFmtId="0" fontId="0" fillId="11" borderId="1" xfId="0" applyFill="1" applyBorder="1"/>
    <xf numFmtId="0" fontId="0" fillId="11" borderId="0" xfId="0" applyFill="1"/>
    <xf numFmtId="0" fontId="0" fillId="7" borderId="0" xfId="0" applyFill="1"/>
    <xf numFmtId="0" fontId="0" fillId="7" borderId="16" xfId="0" applyFill="1" applyBorder="1"/>
    <xf numFmtId="0" fontId="0" fillId="7" borderId="11" xfId="0" applyFill="1" applyBorder="1"/>
    <xf numFmtId="0" fontId="0" fillId="11" borderId="1" xfId="0" applyFill="1" applyBorder="1" applyAlignment="1">
      <alignment horizontal="center"/>
    </xf>
    <xf numFmtId="14" fontId="0" fillId="11" borderId="1" xfId="0" applyNumberFormat="1" applyFill="1" applyBorder="1"/>
    <xf numFmtId="0" fontId="0" fillId="12" borderId="1" xfId="0" applyFill="1" applyBorder="1"/>
    <xf numFmtId="0" fontId="0" fillId="13" borderId="1" xfId="0" applyFill="1" applyBorder="1"/>
    <xf numFmtId="0" fontId="0" fillId="2" borderId="1" xfId="0" applyFill="1" applyBorder="1"/>
    <xf numFmtId="0" fontId="5" fillId="0" borderId="1" xfId="0" applyFont="1" applyBorder="1"/>
    <xf numFmtId="0" fontId="6" fillId="0" borderId="1" xfId="0" applyFont="1" applyBorder="1"/>
    <xf numFmtId="0" fontId="0" fillId="9" borderId="1" xfId="0" applyFill="1" applyBorder="1"/>
    <xf numFmtId="0" fontId="5" fillId="9" borderId="1" xfId="0" applyFont="1" applyFill="1" applyBorder="1"/>
    <xf numFmtId="0" fontId="0" fillId="13" borderId="3" xfId="0" applyFill="1" applyBorder="1"/>
    <xf numFmtId="0" fontId="0" fillId="15" borderId="1" xfId="0" applyFill="1" applyBorder="1" applyAlignment="1">
      <alignment horizontal="center"/>
    </xf>
    <xf numFmtId="0" fontId="0" fillId="15" borderId="1" xfId="0" applyFill="1" applyBorder="1"/>
    <xf numFmtId="164" fontId="0" fillId="11" borderId="0" xfId="0" applyNumberFormat="1" applyFill="1"/>
    <xf numFmtId="14" fontId="0" fillId="11" borderId="0" xfId="0" applyNumberFormat="1" applyFill="1"/>
    <xf numFmtId="0" fontId="0" fillId="14" borderId="22" xfId="0" applyFill="1" applyBorder="1"/>
    <xf numFmtId="0" fontId="8" fillId="0" borderId="0" xfId="0" applyFont="1"/>
    <xf numFmtId="0" fontId="9" fillId="0" borderId="0" xfId="0" applyFont="1"/>
    <xf numFmtId="14" fontId="9" fillId="0" borderId="0" xfId="0" applyNumberFormat="1" applyFont="1"/>
    <xf numFmtId="0" fontId="9" fillId="16" borderId="0" xfId="0" applyFont="1" applyFill="1"/>
    <xf numFmtId="15" fontId="9" fillId="0" borderId="0" xfId="0" applyNumberFormat="1" applyFont="1"/>
    <xf numFmtId="0" fontId="9" fillId="17" borderId="0" xfId="0" applyFont="1" applyFill="1"/>
    <xf numFmtId="0" fontId="8" fillId="0" borderId="0" xfId="0" applyFont="1" applyAlignment="1">
      <alignment horizontal="center"/>
    </xf>
    <xf numFmtId="14" fontId="8" fillId="0" borderId="0" xfId="0" applyNumberFormat="1" applyFont="1" applyAlignment="1">
      <alignment horizontal="center"/>
    </xf>
    <xf numFmtId="0" fontId="8" fillId="18" borderId="0" xfId="0" applyFont="1" applyFill="1" applyAlignment="1">
      <alignment horizontal="center"/>
    </xf>
    <xf numFmtId="0" fontId="8" fillId="19" borderId="0" xfId="0" applyFont="1" applyFill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18" borderId="0" xfId="0" applyFont="1" applyFill="1" applyAlignment="1">
      <alignment horizontal="center" wrapText="1"/>
    </xf>
    <xf numFmtId="0" fontId="10" fillId="0" borderId="1" xfId="0" applyFont="1" applyBorder="1"/>
    <xf numFmtId="0" fontId="10" fillId="0" borderId="0" xfId="0" applyFont="1"/>
    <xf numFmtId="0" fontId="11" fillId="0" borderId="0" xfId="0" applyFont="1"/>
    <xf numFmtId="0" fontId="9" fillId="20" borderId="0" xfId="0" applyFont="1" applyFill="1"/>
    <xf numFmtId="14" fontId="9" fillId="20" borderId="0" xfId="0" applyNumberFormat="1" applyFont="1" applyFill="1"/>
    <xf numFmtId="0" fontId="12" fillId="0" borderId="1" xfId="0" applyFont="1" applyBorder="1"/>
    <xf numFmtId="0" fontId="11" fillId="19" borderId="0" xfId="0" applyFont="1" applyFill="1"/>
    <xf numFmtId="0" fontId="10" fillId="21" borderId="1" xfId="0" applyFont="1" applyFill="1" applyBorder="1"/>
    <xf numFmtId="0" fontId="9" fillId="0" borderId="23" xfId="0" applyFont="1" applyBorder="1"/>
    <xf numFmtId="0" fontId="9" fillId="0" borderId="24" xfId="0" applyFont="1" applyBorder="1"/>
    <xf numFmtId="14" fontId="9" fillId="0" borderId="24" xfId="0" applyNumberFormat="1" applyFont="1" applyBorder="1"/>
    <xf numFmtId="0" fontId="9" fillId="0" borderId="25" xfId="0" applyFont="1" applyBorder="1"/>
    <xf numFmtId="0" fontId="10" fillId="0" borderId="5" xfId="0" applyFont="1" applyBorder="1"/>
    <xf numFmtId="0" fontId="10" fillId="22" borderId="1" xfId="0" applyFont="1" applyFill="1" applyBorder="1"/>
    <xf numFmtId="0" fontId="10" fillId="23" borderId="1" xfId="0" applyFont="1" applyFill="1" applyBorder="1"/>
    <xf numFmtId="0" fontId="10" fillId="22" borderId="5" xfId="0" applyFont="1" applyFill="1" applyBorder="1"/>
    <xf numFmtId="0" fontId="9" fillId="22" borderId="25" xfId="0" applyFont="1" applyFill="1" applyBorder="1"/>
    <xf numFmtId="0" fontId="8" fillId="24" borderId="0" xfId="0" applyFont="1" applyFill="1" applyAlignment="1">
      <alignment horizontal="center" wrapText="1"/>
    </xf>
    <xf numFmtId="0" fontId="8" fillId="24" borderId="0" xfId="0" applyFont="1" applyFill="1" applyAlignment="1">
      <alignment horizontal="center"/>
    </xf>
    <xf numFmtId="0" fontId="12" fillId="22" borderId="1" xfId="0" applyFont="1" applyFill="1" applyBorder="1"/>
    <xf numFmtId="0" fontId="10" fillId="22" borderId="0" xfId="0" applyFont="1" applyFill="1"/>
    <xf numFmtId="0" fontId="0" fillId="25" borderId="1" xfId="0" applyFill="1" applyBorder="1"/>
    <xf numFmtId="0" fontId="0" fillId="0" borderId="0" xfId="0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11" borderId="0" xfId="0" applyFill="1" applyAlignment="1">
      <alignment horizont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16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fgColor rgb="FFFFFF00"/>
          <bgColor rgb="FFFFFF00"/>
        </patternFill>
      </fill>
    </dxf>
  </dxfs>
  <tableStyles count="0" defaultTableStyle="TableStyleMedium9" defaultPivotStyle="PivotStyleMedium7"/>
  <colors>
    <mruColors>
      <color rgb="FFFF68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Hannah Holmes" id="{8B4BF5F6-D040-9848-A7FB-A0B7D1A65251}" userId="417336eacf45425e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28" dT="2024-01-10T11:53:54.50" personId="{8B4BF5F6-D040-9848-A7FB-A0B7D1A65251}" id="{B5F13FCE-D5BB-FB46-9027-A5B4C52DBBB0}">
    <text>Adjusted from Hellesdon CC to second choice due to courts unavailable on that nights at that location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85"/>
  <sheetViews>
    <sheetView zoomScaleNormal="130" workbookViewId="0">
      <pane xSplit="2" ySplit="2" topLeftCell="C34" activePane="bottomRight" state="frozen"/>
      <selection pane="topRight" activeCell="C1" sqref="C1"/>
      <selection pane="bottomLeft" activeCell="A3" sqref="A3"/>
      <selection pane="bottomRight" activeCell="L12" sqref="L12"/>
    </sheetView>
  </sheetViews>
  <sheetFormatPr defaultColWidth="11" defaultRowHeight="15.75" x14ac:dyDescent="0.25"/>
  <cols>
    <col min="2" max="2" width="24.125" bestFit="1" customWidth="1"/>
    <col min="3" max="3" width="13.375" style="1" bestFit="1" customWidth="1"/>
    <col min="4" max="4" width="10.625" bestFit="1" customWidth="1"/>
    <col min="5" max="5" width="13.375" style="1" bestFit="1" customWidth="1"/>
    <col min="6" max="6" width="10.625" style="1" bestFit="1" customWidth="1"/>
    <col min="7" max="7" width="11" customWidth="1"/>
    <col min="9" max="9" width="14.125" bestFit="1" customWidth="1"/>
    <col min="10" max="10" width="19.125" customWidth="1"/>
  </cols>
  <sheetData>
    <row r="1" spans="1:10" x14ac:dyDescent="0.25">
      <c r="C1" s="104" t="s">
        <v>18</v>
      </c>
      <c r="D1" s="104"/>
      <c r="E1" s="104" t="s">
        <v>19</v>
      </c>
      <c r="F1" s="104"/>
    </row>
    <row r="2" spans="1:10" x14ac:dyDescent="0.25">
      <c r="B2" s="2" t="s">
        <v>158</v>
      </c>
      <c r="C2" s="13" t="s">
        <v>16</v>
      </c>
      <c r="D2" s="13" t="s">
        <v>17</v>
      </c>
      <c r="E2" s="14" t="s">
        <v>16</v>
      </c>
      <c r="F2" s="14" t="s">
        <v>17</v>
      </c>
      <c r="J2" s="13" t="s">
        <v>16</v>
      </c>
    </row>
    <row r="3" spans="1:10" x14ac:dyDescent="0.25">
      <c r="A3" s="15">
        <v>1</v>
      </c>
      <c r="B3" s="50" t="s">
        <v>63</v>
      </c>
      <c r="C3" s="17" t="s">
        <v>0</v>
      </c>
      <c r="D3" s="17" t="s">
        <v>100</v>
      </c>
      <c r="E3" s="45" t="s">
        <v>113</v>
      </c>
      <c r="F3" s="45" t="s">
        <v>99</v>
      </c>
      <c r="G3" s="16"/>
      <c r="H3" s="101" t="s">
        <v>22</v>
      </c>
      <c r="J3" s="24" t="s">
        <v>0</v>
      </c>
    </row>
    <row r="4" spans="1:10" x14ac:dyDescent="0.25">
      <c r="A4" s="18">
        <v>2</v>
      </c>
      <c r="B4" s="48" t="s">
        <v>64</v>
      </c>
      <c r="C4" s="1" t="s">
        <v>0</v>
      </c>
      <c r="D4" s="1" t="s">
        <v>100</v>
      </c>
      <c r="E4" s="1" t="s">
        <v>113</v>
      </c>
      <c r="F4" s="1" t="s">
        <v>99</v>
      </c>
      <c r="H4" s="102"/>
      <c r="J4" s="24" t="s">
        <v>123</v>
      </c>
    </row>
    <row r="5" spans="1:10" x14ac:dyDescent="0.25">
      <c r="A5" s="18">
        <v>3</v>
      </c>
      <c r="B5" s="48" t="s">
        <v>65</v>
      </c>
      <c r="C5" s="1" t="s">
        <v>129</v>
      </c>
      <c r="D5" s="1" t="s">
        <v>100</v>
      </c>
      <c r="E5" s="1" t="s">
        <v>112</v>
      </c>
      <c r="F5" s="1" t="s">
        <v>101</v>
      </c>
      <c r="H5" s="102"/>
      <c r="J5" s="24" t="s">
        <v>131</v>
      </c>
    </row>
    <row r="6" spans="1:10" x14ac:dyDescent="0.25">
      <c r="A6" s="18">
        <v>4</v>
      </c>
      <c r="B6" s="48" t="s">
        <v>96</v>
      </c>
      <c r="C6" s="1" t="s">
        <v>0</v>
      </c>
      <c r="D6" s="1" t="s">
        <v>101</v>
      </c>
      <c r="E6" s="1" t="s">
        <v>116</v>
      </c>
      <c r="F6" s="1" t="s">
        <v>100</v>
      </c>
      <c r="H6" s="102"/>
      <c r="J6" s="24" t="s">
        <v>5</v>
      </c>
    </row>
    <row r="7" spans="1:10" x14ac:dyDescent="0.25">
      <c r="A7" s="18">
        <v>5</v>
      </c>
      <c r="B7" s="48" t="s">
        <v>66</v>
      </c>
      <c r="C7" s="1" t="s">
        <v>130</v>
      </c>
      <c r="D7" s="1" t="s">
        <v>102</v>
      </c>
      <c r="E7" s="1" t="s">
        <v>129</v>
      </c>
      <c r="F7" s="1" t="s">
        <v>99</v>
      </c>
      <c r="H7" s="102"/>
      <c r="J7" s="24" t="s">
        <v>6</v>
      </c>
    </row>
    <row r="8" spans="1:10" x14ac:dyDescent="0.25">
      <c r="A8" s="18">
        <v>6</v>
      </c>
      <c r="B8" s="48" t="s">
        <v>69</v>
      </c>
      <c r="C8" s="1" t="s">
        <v>115</v>
      </c>
      <c r="D8" s="1" t="s">
        <v>101</v>
      </c>
      <c r="F8" s="1" t="s">
        <v>100</v>
      </c>
      <c r="H8" s="102"/>
      <c r="J8" s="24" t="s">
        <v>7</v>
      </c>
    </row>
    <row r="9" spans="1:10" x14ac:dyDescent="0.25">
      <c r="A9" s="18">
        <v>7</v>
      </c>
      <c r="B9" s="48" t="s">
        <v>82</v>
      </c>
      <c r="C9" s="1" t="s">
        <v>114</v>
      </c>
      <c r="D9" s="1" t="s">
        <v>99</v>
      </c>
      <c r="E9" s="43" t="s">
        <v>112</v>
      </c>
      <c r="F9" s="43" t="s">
        <v>101</v>
      </c>
      <c r="H9" s="102"/>
      <c r="J9" s="24" t="s">
        <v>124</v>
      </c>
    </row>
    <row r="10" spans="1:10" x14ac:dyDescent="0.25">
      <c r="A10" s="19">
        <v>8</v>
      </c>
      <c r="B10" s="48" t="s">
        <v>68</v>
      </c>
      <c r="C10" s="21" t="s">
        <v>0</v>
      </c>
      <c r="D10" s="21" t="s">
        <v>100</v>
      </c>
      <c r="E10" s="44" t="s">
        <v>116</v>
      </c>
      <c r="F10" s="44" t="s">
        <v>99</v>
      </c>
      <c r="G10" s="20"/>
      <c r="H10" s="103"/>
      <c r="J10" s="24" t="s">
        <v>21</v>
      </c>
    </row>
    <row r="11" spans="1:10" x14ac:dyDescent="0.25">
      <c r="A11" s="15">
        <v>9</v>
      </c>
      <c r="B11" s="50" t="s">
        <v>71</v>
      </c>
      <c r="C11" s="17" t="s">
        <v>0</v>
      </c>
      <c r="D11" s="17" t="s">
        <v>101</v>
      </c>
      <c r="E11" s="45" t="s">
        <v>113</v>
      </c>
      <c r="F11" s="45" t="s">
        <v>99</v>
      </c>
      <c r="G11" s="16"/>
      <c r="H11" s="101" t="s">
        <v>23</v>
      </c>
      <c r="J11" s="24" t="s">
        <v>108</v>
      </c>
    </row>
    <row r="12" spans="1:10" x14ac:dyDescent="0.25">
      <c r="A12" s="18">
        <v>10</v>
      </c>
      <c r="B12" s="48" t="s">
        <v>73</v>
      </c>
      <c r="C12" s="1" t="s">
        <v>115</v>
      </c>
      <c r="D12" s="1" t="s">
        <v>99</v>
      </c>
      <c r="E12" s="43"/>
      <c r="F12" s="43" t="s">
        <v>100</v>
      </c>
      <c r="H12" s="102"/>
      <c r="I12" s="1"/>
      <c r="J12" s="24"/>
    </row>
    <row r="13" spans="1:10" x14ac:dyDescent="0.25">
      <c r="A13" s="18">
        <v>11</v>
      </c>
      <c r="B13" s="48" t="s">
        <v>81</v>
      </c>
      <c r="C13" s="1" t="s">
        <v>129</v>
      </c>
      <c r="D13" s="1" t="s">
        <v>101</v>
      </c>
      <c r="E13" s="1" t="s">
        <v>112</v>
      </c>
      <c r="F13" s="1" t="s">
        <v>101</v>
      </c>
      <c r="G13" s="1"/>
      <c r="H13" s="102"/>
    </row>
    <row r="14" spans="1:10" x14ac:dyDescent="0.25">
      <c r="A14" s="18">
        <v>12</v>
      </c>
      <c r="B14" s="48" t="s">
        <v>76</v>
      </c>
      <c r="C14" s="1" t="s">
        <v>0</v>
      </c>
      <c r="D14" s="1" t="s">
        <v>101</v>
      </c>
      <c r="E14" s="1" t="s">
        <v>113</v>
      </c>
      <c r="F14" s="1" t="s">
        <v>100</v>
      </c>
      <c r="H14" s="102"/>
    </row>
    <row r="15" spans="1:10" x14ac:dyDescent="0.25">
      <c r="A15" s="18">
        <v>13</v>
      </c>
      <c r="B15" s="48" t="s">
        <v>80</v>
      </c>
      <c r="C15" s="1" t="s">
        <v>130</v>
      </c>
      <c r="D15" s="1" t="s">
        <v>101</v>
      </c>
      <c r="E15" s="1" t="s">
        <v>113</v>
      </c>
      <c r="F15" s="1" t="s">
        <v>101</v>
      </c>
      <c r="H15" s="102"/>
    </row>
    <row r="16" spans="1:10" x14ac:dyDescent="0.25">
      <c r="A16" s="18">
        <v>14</v>
      </c>
      <c r="B16" s="48" t="s">
        <v>67</v>
      </c>
      <c r="C16" s="1" t="s">
        <v>0</v>
      </c>
      <c r="D16" s="1" t="s">
        <v>99</v>
      </c>
      <c r="E16" s="1" t="s">
        <v>113</v>
      </c>
      <c r="F16" s="1" t="s">
        <v>101</v>
      </c>
      <c r="H16" s="102"/>
      <c r="J16" t="s">
        <v>132</v>
      </c>
    </row>
    <row r="17" spans="1:12" x14ac:dyDescent="0.25">
      <c r="A17" s="18">
        <v>15</v>
      </c>
      <c r="B17" s="48" t="s">
        <v>91</v>
      </c>
      <c r="C17" s="1" t="s">
        <v>112</v>
      </c>
      <c r="D17" s="1" t="s">
        <v>99</v>
      </c>
      <c r="E17" s="1" t="s">
        <v>116</v>
      </c>
      <c r="F17" s="1" t="s">
        <v>99</v>
      </c>
      <c r="H17" s="102"/>
    </row>
    <row r="18" spans="1:12" x14ac:dyDescent="0.25">
      <c r="A18" s="19">
        <v>16</v>
      </c>
      <c r="B18" s="49" t="s">
        <v>98</v>
      </c>
      <c r="C18" s="43" t="s">
        <v>112</v>
      </c>
      <c r="D18" s="44" t="s">
        <v>99</v>
      </c>
      <c r="E18" s="44" t="s">
        <v>113</v>
      </c>
      <c r="F18" s="44" t="s">
        <v>101</v>
      </c>
      <c r="G18" s="20"/>
      <c r="H18" s="103"/>
    </row>
    <row r="19" spans="1:12" x14ac:dyDescent="0.25">
      <c r="A19" s="15">
        <v>17</v>
      </c>
      <c r="B19" s="50" t="s">
        <v>74</v>
      </c>
      <c r="C19" s="45" t="s">
        <v>112</v>
      </c>
      <c r="D19" s="45" t="s">
        <v>101</v>
      </c>
      <c r="E19" s="45" t="s">
        <v>113</v>
      </c>
      <c r="F19" s="45" t="s">
        <v>100</v>
      </c>
      <c r="G19" s="16"/>
      <c r="H19" s="101" t="s">
        <v>24</v>
      </c>
    </row>
    <row r="20" spans="1:12" x14ac:dyDescent="0.25">
      <c r="A20" s="18">
        <v>18</v>
      </c>
      <c r="B20" s="48" t="s">
        <v>70</v>
      </c>
      <c r="C20" s="43" t="s">
        <v>112</v>
      </c>
      <c r="D20" s="43" t="s">
        <v>101</v>
      </c>
      <c r="E20" s="43" t="s">
        <v>119</v>
      </c>
      <c r="F20" s="43" t="s">
        <v>99</v>
      </c>
      <c r="H20" s="102"/>
    </row>
    <row r="21" spans="1:12" x14ac:dyDescent="0.25">
      <c r="A21" s="18">
        <v>19</v>
      </c>
      <c r="B21" s="48" t="s">
        <v>77</v>
      </c>
      <c r="C21" s="43" t="s">
        <v>114</v>
      </c>
      <c r="D21" s="43" t="s">
        <v>101</v>
      </c>
      <c r="E21" s="43" t="s">
        <v>113</v>
      </c>
      <c r="F21" s="43" t="s">
        <v>101</v>
      </c>
      <c r="H21" s="102"/>
      <c r="J21" t="s">
        <v>133</v>
      </c>
    </row>
    <row r="22" spans="1:12" x14ac:dyDescent="0.25">
      <c r="A22" s="18">
        <v>20</v>
      </c>
      <c r="B22" s="48" t="s">
        <v>78</v>
      </c>
      <c r="C22" s="43" t="s">
        <v>115</v>
      </c>
      <c r="D22" s="43" t="s">
        <v>100</v>
      </c>
      <c r="E22" s="43" t="s">
        <v>0</v>
      </c>
      <c r="F22" s="43" t="s">
        <v>101</v>
      </c>
      <c r="H22" s="102"/>
      <c r="J22" t="s">
        <v>134</v>
      </c>
      <c r="K22" t="s">
        <v>135</v>
      </c>
    </row>
    <row r="23" spans="1:12" x14ac:dyDescent="0.25">
      <c r="A23" s="18">
        <v>21</v>
      </c>
      <c r="B23" s="48" t="s">
        <v>72</v>
      </c>
      <c r="C23" s="43" t="s">
        <v>112</v>
      </c>
      <c r="D23" s="43" t="s">
        <v>99</v>
      </c>
      <c r="E23" s="43" t="s">
        <v>116</v>
      </c>
      <c r="F23" s="43" t="s">
        <v>100</v>
      </c>
      <c r="H23" s="102"/>
    </row>
    <row r="24" spans="1:12" x14ac:dyDescent="0.25">
      <c r="A24" s="18">
        <v>22</v>
      </c>
      <c r="B24" s="48" t="s">
        <v>75</v>
      </c>
      <c r="C24" s="43" t="s">
        <v>112</v>
      </c>
      <c r="D24" s="43" t="s">
        <v>101</v>
      </c>
      <c r="E24" s="43" t="s">
        <v>129</v>
      </c>
      <c r="F24" s="43" t="s">
        <v>100</v>
      </c>
      <c r="H24" s="102"/>
    </row>
    <row r="25" spans="1:12" x14ac:dyDescent="0.25">
      <c r="A25" s="18">
        <v>23</v>
      </c>
      <c r="B25" s="48" t="s">
        <v>83</v>
      </c>
      <c r="C25" s="43" t="s">
        <v>112</v>
      </c>
      <c r="D25" s="43" t="s">
        <v>101</v>
      </c>
      <c r="E25" s="43" t="s">
        <v>113</v>
      </c>
      <c r="F25" s="43" t="s">
        <v>100</v>
      </c>
      <c r="H25" s="102"/>
    </row>
    <row r="26" spans="1:12" x14ac:dyDescent="0.25">
      <c r="A26" s="19">
        <v>24</v>
      </c>
      <c r="B26" s="49" t="s">
        <v>85</v>
      </c>
      <c r="C26" s="44" t="s">
        <v>112</v>
      </c>
      <c r="D26" s="44" t="s">
        <v>100</v>
      </c>
      <c r="E26" s="44" t="s">
        <v>116</v>
      </c>
      <c r="F26" s="44" t="s">
        <v>99</v>
      </c>
      <c r="G26" s="20"/>
      <c r="H26" s="103"/>
    </row>
    <row r="27" spans="1:12" x14ac:dyDescent="0.25">
      <c r="A27" s="15">
        <v>25</v>
      </c>
      <c r="B27" s="50" t="s">
        <v>87</v>
      </c>
      <c r="C27" s="43" t="s">
        <v>0</v>
      </c>
      <c r="D27" s="45" t="s">
        <v>100</v>
      </c>
      <c r="E27" s="45" t="s">
        <v>113</v>
      </c>
      <c r="F27" s="45" t="s">
        <v>99</v>
      </c>
      <c r="G27" s="16"/>
      <c r="H27" s="101" t="s">
        <v>25</v>
      </c>
    </row>
    <row r="28" spans="1:12" x14ac:dyDescent="0.25">
      <c r="A28" s="18">
        <v>26</v>
      </c>
      <c r="B28" s="48" t="s">
        <v>86</v>
      </c>
      <c r="C28" s="43" t="s">
        <v>129</v>
      </c>
      <c r="D28" s="43" t="s">
        <v>100</v>
      </c>
      <c r="E28" s="43" t="s">
        <v>114</v>
      </c>
      <c r="F28" s="43" t="s">
        <v>102</v>
      </c>
      <c r="H28" s="102"/>
    </row>
    <row r="29" spans="1:12" x14ac:dyDescent="0.25">
      <c r="A29" s="18">
        <v>27</v>
      </c>
      <c r="B29" s="48" t="s">
        <v>125</v>
      </c>
      <c r="C29" s="43" t="s">
        <v>116</v>
      </c>
      <c r="D29" s="43" t="s">
        <v>101</v>
      </c>
      <c r="E29" s="43" t="s">
        <v>0</v>
      </c>
      <c r="F29" s="43" t="s">
        <v>101</v>
      </c>
      <c r="H29" s="102"/>
    </row>
    <row r="30" spans="1:12" x14ac:dyDescent="0.25">
      <c r="A30" s="18">
        <v>28</v>
      </c>
      <c r="B30" s="48" t="s">
        <v>126</v>
      </c>
      <c r="C30" s="43" t="s">
        <v>113</v>
      </c>
      <c r="D30" s="43"/>
      <c r="E30" s="43" t="s">
        <v>116</v>
      </c>
      <c r="F30" s="43"/>
      <c r="H30" s="102"/>
    </row>
    <row r="31" spans="1:12" x14ac:dyDescent="0.25">
      <c r="A31" s="18">
        <v>29</v>
      </c>
      <c r="B31" s="48" t="s">
        <v>106</v>
      </c>
      <c r="C31" s="1" t="s">
        <v>113</v>
      </c>
      <c r="D31" s="1"/>
      <c r="E31" s="1" t="s">
        <v>116</v>
      </c>
      <c r="H31" s="102"/>
    </row>
    <row r="32" spans="1:12" x14ac:dyDescent="0.25">
      <c r="A32" s="18">
        <v>30</v>
      </c>
      <c r="B32" s="48" t="s">
        <v>54</v>
      </c>
      <c r="C32" s="1" t="s">
        <v>0</v>
      </c>
      <c r="D32" s="1" t="s">
        <v>101</v>
      </c>
      <c r="E32" s="1" t="s">
        <v>113</v>
      </c>
      <c r="F32" s="1" t="s">
        <v>99</v>
      </c>
      <c r="H32" s="102"/>
      <c r="L32" t="s">
        <v>29</v>
      </c>
    </row>
    <row r="33" spans="1:8" x14ac:dyDescent="0.25">
      <c r="A33" s="18">
        <v>31</v>
      </c>
      <c r="B33" s="48" t="s">
        <v>118</v>
      </c>
      <c r="C33" s="1" t="s">
        <v>113</v>
      </c>
      <c r="D33" s="1" t="s">
        <v>102</v>
      </c>
      <c r="E33" s="1" t="s">
        <v>116</v>
      </c>
      <c r="F33" s="1" t="s">
        <v>101</v>
      </c>
      <c r="H33" s="102"/>
    </row>
    <row r="34" spans="1:8" x14ac:dyDescent="0.25">
      <c r="A34" s="19">
        <v>32</v>
      </c>
      <c r="B34" s="49" t="s">
        <v>94</v>
      </c>
      <c r="C34" s="21" t="s">
        <v>129</v>
      </c>
      <c r="D34" s="21"/>
      <c r="E34" s="21" t="s">
        <v>112</v>
      </c>
      <c r="F34" s="21"/>
      <c r="G34" s="20"/>
      <c r="H34" s="103"/>
    </row>
    <row r="35" spans="1:8" x14ac:dyDescent="0.25">
      <c r="A35" s="15">
        <v>33</v>
      </c>
      <c r="B35" s="50" t="s">
        <v>84</v>
      </c>
      <c r="C35" s="1" t="s">
        <v>112</v>
      </c>
      <c r="D35" s="17" t="s">
        <v>99</v>
      </c>
      <c r="E35" s="17" t="s">
        <v>116</v>
      </c>
      <c r="F35" s="17" t="s">
        <v>101</v>
      </c>
      <c r="G35" s="16"/>
      <c r="H35" s="101" t="s">
        <v>26</v>
      </c>
    </row>
    <row r="36" spans="1:8" x14ac:dyDescent="0.25">
      <c r="A36" s="18">
        <v>34</v>
      </c>
      <c r="B36" s="48" t="s">
        <v>79</v>
      </c>
      <c r="C36" s="1" t="s">
        <v>0</v>
      </c>
      <c r="D36" s="1" t="s">
        <v>101</v>
      </c>
      <c r="E36" s="1" t="s">
        <v>113</v>
      </c>
      <c r="F36" s="1" t="s">
        <v>100</v>
      </c>
      <c r="H36" s="102"/>
    </row>
    <row r="37" spans="1:8" x14ac:dyDescent="0.25">
      <c r="A37" s="18">
        <v>35</v>
      </c>
      <c r="B37" s="48" t="s">
        <v>97</v>
      </c>
      <c r="C37" s="1" t="s">
        <v>115</v>
      </c>
      <c r="D37" s="1" t="s">
        <v>99</v>
      </c>
      <c r="E37" s="1" t="s">
        <v>0</v>
      </c>
      <c r="F37" s="1" t="s">
        <v>100</v>
      </c>
      <c r="H37" s="102"/>
    </row>
    <row r="38" spans="1:8" x14ac:dyDescent="0.25">
      <c r="A38" s="18">
        <v>36</v>
      </c>
      <c r="B38" s="48" t="s">
        <v>104</v>
      </c>
      <c r="C38" s="1" t="s">
        <v>129</v>
      </c>
      <c r="D38" s="1" t="s">
        <v>102</v>
      </c>
      <c r="E38" s="1" t="s">
        <v>112</v>
      </c>
      <c r="F38" s="1" t="s">
        <v>99</v>
      </c>
      <c r="H38" s="102"/>
    </row>
    <row r="39" spans="1:8" x14ac:dyDescent="0.25">
      <c r="A39" s="18">
        <v>37</v>
      </c>
      <c r="B39" s="48" t="s">
        <v>103</v>
      </c>
      <c r="C39" s="1" t="s">
        <v>112</v>
      </c>
      <c r="D39" s="1" t="s">
        <v>99</v>
      </c>
      <c r="E39" s="1" t="s">
        <v>119</v>
      </c>
      <c r="F39" s="1" t="s">
        <v>101</v>
      </c>
      <c r="H39" s="102"/>
    </row>
    <row r="40" spans="1:8" x14ac:dyDescent="0.25">
      <c r="A40" s="18">
        <v>38</v>
      </c>
      <c r="B40" s="48" t="s">
        <v>88</v>
      </c>
      <c r="C40" s="1" t="s">
        <v>0</v>
      </c>
      <c r="D40" s="1" t="s">
        <v>99</v>
      </c>
      <c r="E40" s="1" t="s">
        <v>113</v>
      </c>
      <c r="F40" s="1" t="s">
        <v>101</v>
      </c>
      <c r="G40" s="1" t="s">
        <v>138</v>
      </c>
      <c r="H40" s="102"/>
    </row>
    <row r="41" spans="1:8" x14ac:dyDescent="0.25">
      <c r="A41" s="18">
        <v>39</v>
      </c>
      <c r="B41" t="s">
        <v>155</v>
      </c>
      <c r="C41" s="1" t="s">
        <v>113</v>
      </c>
      <c r="D41" s="1" t="s">
        <v>100</v>
      </c>
      <c r="E41" s="1" t="s">
        <v>0</v>
      </c>
      <c r="F41" s="1" t="s">
        <v>102</v>
      </c>
      <c r="H41" s="102"/>
    </row>
    <row r="42" spans="1:8" x14ac:dyDescent="0.25">
      <c r="A42" s="19">
        <v>40</v>
      </c>
      <c r="B42" s="20" t="s">
        <v>109</v>
      </c>
      <c r="C42" s="21"/>
      <c r="D42" s="21"/>
      <c r="E42" s="21"/>
      <c r="F42" s="21"/>
      <c r="G42" s="20"/>
      <c r="H42" s="103"/>
    </row>
    <row r="43" spans="1:8" x14ac:dyDescent="0.25">
      <c r="A43" s="15">
        <v>41</v>
      </c>
      <c r="B43" s="50" t="s">
        <v>111</v>
      </c>
      <c r="C43" s="17" t="s">
        <v>113</v>
      </c>
      <c r="D43" s="17" t="s">
        <v>99</v>
      </c>
      <c r="E43" s="17" t="s">
        <v>112</v>
      </c>
      <c r="F43" s="17" t="s">
        <v>137</v>
      </c>
      <c r="G43" s="16"/>
      <c r="H43" s="101" t="s">
        <v>27</v>
      </c>
    </row>
    <row r="44" spans="1:8" x14ac:dyDescent="0.25">
      <c r="A44" s="18">
        <v>42</v>
      </c>
      <c r="B44" s="48" t="s">
        <v>89</v>
      </c>
      <c r="C44" s="1" t="s">
        <v>129</v>
      </c>
      <c r="D44" s="1" t="s">
        <v>99</v>
      </c>
      <c r="E44" s="1" t="s">
        <v>112</v>
      </c>
      <c r="F44" s="1" t="s">
        <v>101</v>
      </c>
      <c r="H44" s="102"/>
    </row>
    <row r="45" spans="1:8" x14ac:dyDescent="0.25">
      <c r="A45" s="18">
        <v>43</v>
      </c>
      <c r="B45" s="48" t="s">
        <v>127</v>
      </c>
      <c r="C45" s="1" t="s">
        <v>113</v>
      </c>
      <c r="D45" s="1" t="s">
        <v>102</v>
      </c>
      <c r="E45" s="1" t="s">
        <v>0</v>
      </c>
      <c r="F45" s="1" t="s">
        <v>99</v>
      </c>
      <c r="H45" s="102"/>
    </row>
    <row r="46" spans="1:8" x14ac:dyDescent="0.25">
      <c r="A46" s="18">
        <v>44</v>
      </c>
      <c r="B46" s="48" t="s">
        <v>90</v>
      </c>
      <c r="C46" s="1" t="s">
        <v>113</v>
      </c>
      <c r="D46" s="1" t="s">
        <v>99</v>
      </c>
      <c r="E46" s="1" t="s">
        <v>113</v>
      </c>
      <c r="H46" s="102"/>
    </row>
    <row r="47" spans="1:8" x14ac:dyDescent="0.25">
      <c r="A47" s="18">
        <v>45</v>
      </c>
      <c r="B47" s="48" t="s">
        <v>105</v>
      </c>
      <c r="C47" s="1" t="s">
        <v>113</v>
      </c>
      <c r="D47" s="1"/>
      <c r="E47" s="1" t="s">
        <v>116</v>
      </c>
      <c r="H47" s="102"/>
    </row>
    <row r="48" spans="1:8" x14ac:dyDescent="0.25">
      <c r="A48" s="18">
        <v>46</v>
      </c>
      <c r="B48" s="48" t="s">
        <v>128</v>
      </c>
      <c r="C48" s="1" t="s">
        <v>117</v>
      </c>
      <c r="D48" s="1" t="s">
        <v>99</v>
      </c>
      <c r="E48" s="1" t="s">
        <v>129</v>
      </c>
      <c r="F48" s="1" t="s">
        <v>101</v>
      </c>
      <c r="H48" s="102"/>
    </row>
    <row r="49" spans="1:8" x14ac:dyDescent="0.25">
      <c r="A49" s="18">
        <v>47</v>
      </c>
      <c r="B49" t="s">
        <v>109</v>
      </c>
      <c r="D49" s="1"/>
      <c r="H49" s="102"/>
    </row>
    <row r="50" spans="1:8" x14ac:dyDescent="0.25">
      <c r="A50" s="19">
        <v>48</v>
      </c>
      <c r="B50" s="20" t="s">
        <v>109</v>
      </c>
      <c r="C50" s="21"/>
      <c r="D50" s="21"/>
      <c r="E50" s="21"/>
      <c r="F50" s="21"/>
      <c r="G50" s="20"/>
      <c r="H50" s="103"/>
    </row>
    <row r="51" spans="1:8" x14ac:dyDescent="0.25">
      <c r="A51" s="15">
        <v>49</v>
      </c>
      <c r="B51" s="35"/>
      <c r="C51" s="17"/>
      <c r="D51" s="17"/>
      <c r="E51" s="17"/>
      <c r="F51" s="17"/>
      <c r="G51" s="16"/>
      <c r="H51" s="101" t="s">
        <v>28</v>
      </c>
    </row>
    <row r="52" spans="1:8" x14ac:dyDescent="0.25">
      <c r="A52" s="18">
        <v>50</v>
      </c>
      <c r="B52" s="36"/>
      <c r="D52" s="1"/>
      <c r="H52" s="102"/>
    </row>
    <row r="53" spans="1:8" x14ac:dyDescent="0.25">
      <c r="A53" s="18">
        <v>51</v>
      </c>
      <c r="D53" s="1"/>
      <c r="H53" s="102"/>
    </row>
    <row r="54" spans="1:8" x14ac:dyDescent="0.25">
      <c r="A54" s="18">
        <v>52</v>
      </c>
      <c r="D54" s="1"/>
      <c r="H54" s="102"/>
    </row>
    <row r="55" spans="1:8" x14ac:dyDescent="0.25">
      <c r="A55" s="18">
        <v>53</v>
      </c>
      <c r="D55" s="1"/>
      <c r="H55" s="102"/>
    </row>
    <row r="56" spans="1:8" x14ac:dyDescent="0.25">
      <c r="A56" s="18">
        <v>54</v>
      </c>
      <c r="D56" s="1"/>
      <c r="H56" s="102"/>
    </row>
    <row r="57" spans="1:8" x14ac:dyDescent="0.25">
      <c r="A57" s="18">
        <v>55</v>
      </c>
      <c r="D57" s="1"/>
      <c r="H57" s="102"/>
    </row>
    <row r="58" spans="1:8" x14ac:dyDescent="0.25">
      <c r="A58" s="19">
        <v>56</v>
      </c>
      <c r="B58" s="20"/>
      <c r="C58" s="21"/>
      <c r="D58" s="21"/>
      <c r="E58" s="21"/>
      <c r="F58" s="21"/>
      <c r="G58" s="20"/>
      <c r="H58" s="103"/>
    </row>
    <row r="59" spans="1:8" x14ac:dyDescent="0.25">
      <c r="A59" s="15">
        <v>57</v>
      </c>
      <c r="B59" s="35" t="s">
        <v>120</v>
      </c>
      <c r="C59" s="17" t="s">
        <v>113</v>
      </c>
      <c r="D59" s="17" t="s">
        <v>102</v>
      </c>
      <c r="E59" s="17"/>
      <c r="F59" s="17"/>
      <c r="G59" s="16"/>
      <c r="H59" s="101" t="s">
        <v>55</v>
      </c>
    </row>
    <row r="60" spans="1:8" x14ac:dyDescent="0.25">
      <c r="A60" s="18">
        <v>58</v>
      </c>
      <c r="B60" s="36" t="s">
        <v>121</v>
      </c>
      <c r="C60" s="1" t="s">
        <v>113</v>
      </c>
      <c r="D60" s="1" t="s">
        <v>102</v>
      </c>
      <c r="H60" s="102"/>
    </row>
    <row r="61" spans="1:8" x14ac:dyDescent="0.25">
      <c r="A61" s="18">
        <v>59</v>
      </c>
      <c r="B61" s="36" t="s">
        <v>92</v>
      </c>
      <c r="C61" s="1" t="s">
        <v>113</v>
      </c>
      <c r="D61" s="1" t="s">
        <v>102</v>
      </c>
      <c r="H61" s="102"/>
    </row>
    <row r="62" spans="1:8" x14ac:dyDescent="0.25">
      <c r="A62" s="18">
        <v>60</v>
      </c>
      <c r="B62" s="36" t="s">
        <v>53</v>
      </c>
      <c r="C62" s="1" t="s">
        <v>113</v>
      </c>
      <c r="D62" s="1" t="s">
        <v>102</v>
      </c>
      <c r="H62" s="102"/>
    </row>
    <row r="63" spans="1:8" x14ac:dyDescent="0.25">
      <c r="A63" s="18">
        <v>61</v>
      </c>
      <c r="B63" s="36" t="s">
        <v>107</v>
      </c>
      <c r="C63" s="1" t="s">
        <v>113</v>
      </c>
      <c r="D63" s="1" t="s">
        <v>102</v>
      </c>
      <c r="H63" s="102"/>
    </row>
    <row r="64" spans="1:8" x14ac:dyDescent="0.25">
      <c r="A64" s="18">
        <v>62</v>
      </c>
      <c r="B64" s="36" t="s">
        <v>122</v>
      </c>
      <c r="C64" s="1" t="s">
        <v>113</v>
      </c>
      <c r="D64" s="1" t="s">
        <v>102</v>
      </c>
      <c r="H64" s="102"/>
    </row>
    <row r="65" spans="1:14" x14ac:dyDescent="0.25">
      <c r="A65" s="18">
        <v>63</v>
      </c>
      <c r="B65" s="36" t="s">
        <v>109</v>
      </c>
      <c r="D65" s="1"/>
      <c r="H65" s="102"/>
    </row>
    <row r="66" spans="1:14" x14ac:dyDescent="0.25">
      <c r="A66" s="18">
        <v>64</v>
      </c>
      <c r="B66" s="36" t="s">
        <v>93</v>
      </c>
      <c r="C66" s="1" t="s">
        <v>113</v>
      </c>
      <c r="D66" s="1" t="s">
        <v>102</v>
      </c>
      <c r="H66" s="102"/>
    </row>
    <row r="67" spans="1:14" x14ac:dyDescent="0.25">
      <c r="A67" s="18">
        <v>65</v>
      </c>
      <c r="B67" s="36"/>
      <c r="D67" s="1"/>
      <c r="H67" s="102"/>
    </row>
    <row r="68" spans="1:14" x14ac:dyDescent="0.25">
      <c r="A68" s="18">
        <v>66</v>
      </c>
      <c r="B68" s="36"/>
      <c r="D68" s="1"/>
      <c r="H68" s="102"/>
    </row>
    <row r="69" spans="1:14" x14ac:dyDescent="0.25">
      <c r="A69" s="18">
        <v>67</v>
      </c>
      <c r="B69" s="36"/>
      <c r="D69" s="1"/>
      <c r="H69" s="102"/>
    </row>
    <row r="70" spans="1:14" x14ac:dyDescent="0.25">
      <c r="A70" s="19">
        <v>68</v>
      </c>
      <c r="B70" s="39"/>
      <c r="C70" s="21"/>
      <c r="D70" s="21"/>
      <c r="E70" s="21"/>
      <c r="F70" s="21"/>
      <c r="G70" s="20"/>
      <c r="H70" s="103"/>
    </row>
    <row r="71" spans="1:14" x14ac:dyDescent="0.25">
      <c r="B71" s="36"/>
    </row>
    <row r="72" spans="1:14" x14ac:dyDescent="0.25">
      <c r="B72" s="36"/>
    </row>
    <row r="73" spans="1:14" x14ac:dyDescent="0.25">
      <c r="B73" s="36"/>
    </row>
    <row r="75" spans="1:14" x14ac:dyDescent="0.25">
      <c r="I75" s="24" t="s">
        <v>110</v>
      </c>
      <c r="J75" s="38" t="s">
        <v>16</v>
      </c>
      <c r="K75" s="4" t="s">
        <v>99</v>
      </c>
      <c r="L75" s="4" t="s">
        <v>101</v>
      </c>
      <c r="M75" s="4" t="s">
        <v>100</v>
      </c>
      <c r="N75" s="4" t="s">
        <v>102</v>
      </c>
    </row>
    <row r="76" spans="1:14" x14ac:dyDescent="0.25">
      <c r="I76" s="24">
        <v>4</v>
      </c>
      <c r="J76" s="40" t="s">
        <v>0</v>
      </c>
      <c r="K76" s="46">
        <f>COUNTIFS($C$3:$C$56,$J76,$D$3:$D$56,K$75)</f>
        <v>2</v>
      </c>
      <c r="L76" s="46">
        <f t="shared" ref="L76:N84" si="0">COUNTIFS($C$3:$C$56,$J76,$D$3:$D$56,L$75)</f>
        <v>5</v>
      </c>
      <c r="M76" s="46">
        <f t="shared" si="0"/>
        <v>4</v>
      </c>
      <c r="N76" s="46">
        <f t="shared" si="0"/>
        <v>0</v>
      </c>
    </row>
    <row r="77" spans="1:14" x14ac:dyDescent="0.25">
      <c r="I77" s="24">
        <v>2</v>
      </c>
      <c r="J77" s="40" t="s">
        <v>123</v>
      </c>
      <c r="K77" s="46">
        <f t="shared" ref="K77:K84" si="1">COUNTIFS($C$3:$C$56,$J77,$D$3:$D$56,K$75)</f>
        <v>1</v>
      </c>
      <c r="L77" s="46">
        <f t="shared" si="0"/>
        <v>1</v>
      </c>
      <c r="M77" s="46">
        <f t="shared" si="0"/>
        <v>0</v>
      </c>
      <c r="N77" s="46">
        <f t="shared" si="0"/>
        <v>0</v>
      </c>
    </row>
    <row r="78" spans="1:14" x14ac:dyDescent="0.25">
      <c r="I78" s="24"/>
      <c r="J78" s="37" t="s">
        <v>131</v>
      </c>
      <c r="K78" s="46">
        <f t="shared" si="1"/>
        <v>1</v>
      </c>
      <c r="L78" s="46">
        <f t="shared" si="0"/>
        <v>1</v>
      </c>
      <c r="M78" s="46">
        <f t="shared" si="0"/>
        <v>2</v>
      </c>
      <c r="N78" s="46">
        <f t="shared" si="0"/>
        <v>1</v>
      </c>
    </row>
    <row r="79" spans="1:14" x14ac:dyDescent="0.25">
      <c r="I79" s="24">
        <v>3</v>
      </c>
      <c r="J79" s="40" t="s">
        <v>5</v>
      </c>
      <c r="K79" s="46">
        <v>3</v>
      </c>
      <c r="L79" s="46">
        <f t="shared" si="0"/>
        <v>4</v>
      </c>
      <c r="M79" s="46">
        <f t="shared" si="0"/>
        <v>1</v>
      </c>
      <c r="N79" s="32">
        <f t="shared" si="0"/>
        <v>0</v>
      </c>
    </row>
    <row r="80" spans="1:14" x14ac:dyDescent="0.25">
      <c r="I80" s="24">
        <v>4</v>
      </c>
      <c r="J80" s="40" t="s">
        <v>6</v>
      </c>
      <c r="K80" s="46">
        <f t="shared" si="1"/>
        <v>0</v>
      </c>
      <c r="L80" s="46">
        <f t="shared" si="0"/>
        <v>1</v>
      </c>
      <c r="M80" s="46">
        <f t="shared" si="0"/>
        <v>0</v>
      </c>
      <c r="N80" s="46">
        <f t="shared" si="0"/>
        <v>0</v>
      </c>
    </row>
    <row r="81" spans="9:14" x14ac:dyDescent="0.25">
      <c r="I81" s="24">
        <v>1</v>
      </c>
      <c r="J81" s="37" t="s">
        <v>7</v>
      </c>
      <c r="K81" s="46">
        <f t="shared" si="1"/>
        <v>1</v>
      </c>
      <c r="L81" s="46">
        <f t="shared" si="0"/>
        <v>0</v>
      </c>
      <c r="M81" s="46">
        <f t="shared" si="0"/>
        <v>0</v>
      </c>
      <c r="N81" s="46">
        <f t="shared" si="0"/>
        <v>0</v>
      </c>
    </row>
    <row r="82" spans="9:14" x14ac:dyDescent="0.25">
      <c r="I82" s="24">
        <v>4</v>
      </c>
      <c r="J82" s="37" t="s">
        <v>124</v>
      </c>
      <c r="K82" s="46">
        <f t="shared" si="1"/>
        <v>2</v>
      </c>
      <c r="L82" s="46">
        <f t="shared" si="0"/>
        <v>0</v>
      </c>
      <c r="M82" s="46">
        <f>COUNTIFS($C$3:$C$56,$J82,$D$3:$D$56,M$75)</f>
        <v>1</v>
      </c>
      <c r="N82" s="46">
        <f t="shared" si="0"/>
        <v>2</v>
      </c>
    </row>
    <row r="83" spans="9:14" x14ac:dyDescent="0.25">
      <c r="I83" s="24">
        <v>2</v>
      </c>
      <c r="J83" s="40" t="s">
        <v>21</v>
      </c>
      <c r="K83" s="46">
        <f t="shared" si="1"/>
        <v>0</v>
      </c>
      <c r="L83" s="46">
        <f t="shared" si="0"/>
        <v>0</v>
      </c>
      <c r="M83" s="32">
        <f t="shared" si="0"/>
        <v>0</v>
      </c>
      <c r="N83" s="46">
        <f t="shared" si="0"/>
        <v>0</v>
      </c>
    </row>
    <row r="84" spans="9:14" x14ac:dyDescent="0.25">
      <c r="I84" s="24">
        <v>1</v>
      </c>
      <c r="J84" s="37" t="s">
        <v>108</v>
      </c>
      <c r="K84" s="4">
        <f t="shared" si="1"/>
        <v>2</v>
      </c>
      <c r="L84" s="41">
        <f t="shared" si="0"/>
        <v>1</v>
      </c>
      <c r="M84" s="4">
        <f t="shared" si="0"/>
        <v>1</v>
      </c>
      <c r="N84" s="4">
        <f t="shared" si="0"/>
        <v>0</v>
      </c>
    </row>
    <row r="85" spans="9:14" x14ac:dyDescent="0.25">
      <c r="I85" s="24"/>
      <c r="J85" s="37"/>
      <c r="K85" s="4"/>
      <c r="L85" s="41"/>
      <c r="M85" s="4"/>
      <c r="N85" s="4"/>
    </row>
  </sheetData>
  <autoFilter ref="B2:F73" xr:uid="{00000000-0001-0000-0000-000000000000}"/>
  <mergeCells count="10">
    <mergeCell ref="C1:D1"/>
    <mergeCell ref="E1:F1"/>
    <mergeCell ref="H3:H10"/>
    <mergeCell ref="H11:H18"/>
    <mergeCell ref="H19:H26"/>
    <mergeCell ref="H59:H70"/>
    <mergeCell ref="H51:H58"/>
    <mergeCell ref="H27:H34"/>
    <mergeCell ref="H35:H42"/>
    <mergeCell ref="H43:H50"/>
  </mergeCells>
  <phoneticPr fontId="2" type="noConversion"/>
  <pageMargins left="0.7" right="0.7" top="0.75" bottom="0.75" header="0.3" footer="0.3"/>
  <pageSetup paperSize="9" scale="67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98"/>
  <sheetViews>
    <sheetView topLeftCell="A85" workbookViewId="0">
      <selection activeCell="M98" sqref="M98"/>
    </sheetView>
  </sheetViews>
  <sheetFormatPr defaultColWidth="10.125" defaultRowHeight="33" customHeight="1" x14ac:dyDescent="0.25"/>
  <sheetData>
    <row r="2" spans="1:9" ht="33" customHeight="1" x14ac:dyDescent="0.25">
      <c r="A2" s="4" t="s">
        <v>8</v>
      </c>
      <c r="B2" s="4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  <c r="H2" s="4">
        <v>7</v>
      </c>
      <c r="I2" s="4">
        <v>8</v>
      </c>
    </row>
    <row r="3" spans="1:9" ht="33" customHeight="1" x14ac:dyDescent="0.25">
      <c r="A3" s="4">
        <v>1</v>
      </c>
      <c r="B3" s="23"/>
      <c r="C3" s="4"/>
      <c r="D3" s="4"/>
      <c r="E3" s="4"/>
      <c r="F3" s="4"/>
      <c r="G3" s="4"/>
      <c r="H3" s="4"/>
      <c r="I3" s="4"/>
    </row>
    <row r="4" spans="1:9" ht="33" customHeight="1" x14ac:dyDescent="0.25">
      <c r="A4" s="4">
        <v>2</v>
      </c>
      <c r="B4" s="4"/>
      <c r="C4" s="23"/>
      <c r="D4" s="4"/>
      <c r="E4" s="4"/>
      <c r="F4" s="4"/>
      <c r="G4" s="4"/>
      <c r="H4" s="4"/>
      <c r="I4" s="4"/>
    </row>
    <row r="5" spans="1:9" ht="33" customHeight="1" x14ac:dyDescent="0.25">
      <c r="A5" s="4">
        <v>3</v>
      </c>
      <c r="B5" s="4"/>
      <c r="C5" s="4"/>
      <c r="D5" s="23"/>
      <c r="E5" s="4"/>
      <c r="F5" s="4"/>
      <c r="G5" s="4"/>
      <c r="H5" s="4"/>
      <c r="I5" s="4"/>
    </row>
    <row r="6" spans="1:9" ht="33" customHeight="1" x14ac:dyDescent="0.25">
      <c r="A6" s="4">
        <v>4</v>
      </c>
      <c r="B6" s="4"/>
      <c r="C6" s="4"/>
      <c r="D6" s="4"/>
      <c r="E6" s="23"/>
      <c r="F6" s="4"/>
      <c r="G6" s="4"/>
      <c r="H6" s="4"/>
      <c r="I6" s="4"/>
    </row>
    <row r="7" spans="1:9" ht="33" customHeight="1" x14ac:dyDescent="0.25">
      <c r="A7" s="4">
        <v>5</v>
      </c>
      <c r="B7" s="4"/>
      <c r="C7" s="4"/>
      <c r="D7" s="4"/>
      <c r="E7" s="4"/>
      <c r="F7" s="23"/>
      <c r="G7" s="4"/>
      <c r="H7" s="4"/>
      <c r="I7" s="4"/>
    </row>
    <row r="8" spans="1:9" ht="33" customHeight="1" x14ac:dyDescent="0.25">
      <c r="A8" s="4">
        <v>6</v>
      </c>
      <c r="B8" s="4"/>
      <c r="C8" s="4"/>
      <c r="D8" s="4"/>
      <c r="E8" s="4"/>
      <c r="F8" s="4"/>
      <c r="G8" s="23"/>
      <c r="H8" s="4"/>
      <c r="I8" s="4"/>
    </row>
    <row r="9" spans="1:9" ht="33" customHeight="1" x14ac:dyDescent="0.25">
      <c r="A9" s="4">
        <v>7</v>
      </c>
      <c r="B9" s="4"/>
      <c r="C9" s="4"/>
      <c r="D9" s="4"/>
      <c r="E9" s="4"/>
      <c r="F9" s="4"/>
      <c r="G9" s="4"/>
      <c r="H9" s="23"/>
      <c r="I9" s="4"/>
    </row>
    <row r="10" spans="1:9" ht="33" customHeight="1" x14ac:dyDescent="0.25">
      <c r="A10" s="4">
        <v>8</v>
      </c>
      <c r="B10" s="4"/>
      <c r="C10" s="4"/>
      <c r="D10" s="4"/>
      <c r="E10" s="4"/>
      <c r="F10" s="4"/>
      <c r="G10" s="4"/>
      <c r="H10" s="4"/>
      <c r="I10" s="23"/>
    </row>
    <row r="12" spans="1:9" ht="33" customHeight="1" x14ac:dyDescent="0.25">
      <c r="A12" s="4" t="s">
        <v>47</v>
      </c>
      <c r="B12" s="4">
        <v>9</v>
      </c>
      <c r="C12" s="4">
        <v>10</v>
      </c>
      <c r="D12" s="4">
        <v>11</v>
      </c>
      <c r="E12" s="4">
        <v>12</v>
      </c>
      <c r="F12" s="4">
        <v>13</v>
      </c>
      <c r="G12" s="4">
        <v>14</v>
      </c>
      <c r="H12" s="4">
        <v>15</v>
      </c>
      <c r="I12" s="4">
        <v>16</v>
      </c>
    </row>
    <row r="13" spans="1:9" ht="33" customHeight="1" x14ac:dyDescent="0.25">
      <c r="A13" s="4">
        <v>9</v>
      </c>
      <c r="B13" s="23"/>
      <c r="C13" s="4"/>
      <c r="D13" s="4"/>
      <c r="E13" s="4"/>
      <c r="F13" s="4"/>
      <c r="G13" s="4"/>
      <c r="H13" s="4"/>
      <c r="I13" s="4"/>
    </row>
    <row r="14" spans="1:9" ht="33" customHeight="1" x14ac:dyDescent="0.25">
      <c r="A14" s="4">
        <v>10</v>
      </c>
      <c r="B14" s="4"/>
      <c r="C14" s="23"/>
      <c r="D14" s="4"/>
      <c r="E14" s="4"/>
      <c r="F14" s="4"/>
      <c r="G14" s="4"/>
      <c r="H14" s="4"/>
      <c r="I14" s="4"/>
    </row>
    <row r="15" spans="1:9" ht="33" customHeight="1" x14ac:dyDescent="0.25">
      <c r="A15" s="4">
        <v>11</v>
      </c>
      <c r="B15" s="4"/>
      <c r="C15" s="4"/>
      <c r="D15" s="23"/>
      <c r="E15" s="4"/>
      <c r="F15" s="4"/>
      <c r="G15" s="4"/>
      <c r="H15" s="4"/>
      <c r="I15" s="4"/>
    </row>
    <row r="16" spans="1:9" ht="33" customHeight="1" x14ac:dyDescent="0.25">
      <c r="A16" s="4">
        <v>12</v>
      </c>
      <c r="B16" s="4"/>
      <c r="C16" s="4"/>
      <c r="D16" s="4"/>
      <c r="E16" s="23"/>
      <c r="F16" s="4"/>
      <c r="G16" s="4"/>
      <c r="H16" s="4"/>
      <c r="I16" s="4"/>
    </row>
    <row r="17" spans="1:9" ht="33" customHeight="1" x14ac:dyDescent="0.25">
      <c r="A17" s="4">
        <v>13</v>
      </c>
      <c r="B17" s="4"/>
      <c r="C17" s="4"/>
      <c r="D17" s="4"/>
      <c r="E17" s="4"/>
      <c r="F17" s="23"/>
      <c r="G17" s="4"/>
      <c r="H17" s="4"/>
      <c r="I17" s="4"/>
    </row>
    <row r="18" spans="1:9" ht="33" customHeight="1" x14ac:dyDescent="0.25">
      <c r="A18" s="4">
        <v>14</v>
      </c>
      <c r="B18" s="4"/>
      <c r="C18" s="4"/>
      <c r="D18" s="4"/>
      <c r="E18" s="4"/>
      <c r="F18" s="4"/>
      <c r="G18" s="23"/>
      <c r="H18" s="4"/>
      <c r="I18" s="4"/>
    </row>
    <row r="19" spans="1:9" ht="33" customHeight="1" x14ac:dyDescent="0.25">
      <c r="A19" s="4">
        <v>15</v>
      </c>
      <c r="B19" s="4"/>
      <c r="C19" s="4"/>
      <c r="D19" s="4"/>
      <c r="E19" s="4"/>
      <c r="F19" s="4"/>
      <c r="G19" s="4"/>
      <c r="H19" s="23"/>
      <c r="I19" s="4"/>
    </row>
    <row r="20" spans="1:9" ht="33" customHeight="1" x14ac:dyDescent="0.25">
      <c r="A20" s="4">
        <v>16</v>
      </c>
      <c r="B20" s="4"/>
      <c r="C20" s="4"/>
      <c r="D20" s="4"/>
      <c r="E20" s="4"/>
      <c r="F20" s="4"/>
      <c r="G20" s="4"/>
      <c r="H20" s="4"/>
      <c r="I20" s="23"/>
    </row>
    <row r="26" spans="1:9" ht="33" customHeight="1" x14ac:dyDescent="0.25">
      <c r="A26" s="4" t="s">
        <v>48</v>
      </c>
      <c r="B26" s="4">
        <v>17</v>
      </c>
      <c r="C26" s="4">
        <v>18</v>
      </c>
      <c r="D26" s="4">
        <v>19</v>
      </c>
      <c r="E26" s="4">
        <v>20</v>
      </c>
      <c r="F26" s="4">
        <v>21</v>
      </c>
      <c r="G26" s="4">
        <v>22</v>
      </c>
      <c r="H26" s="4">
        <v>23</v>
      </c>
      <c r="I26" s="4">
        <v>24</v>
      </c>
    </row>
    <row r="27" spans="1:9" ht="33" customHeight="1" x14ac:dyDescent="0.25">
      <c r="A27" s="4">
        <v>17</v>
      </c>
      <c r="B27" s="23"/>
      <c r="C27" s="4"/>
      <c r="D27" s="4"/>
      <c r="E27" s="4"/>
      <c r="F27" s="4"/>
      <c r="G27" s="4"/>
      <c r="H27" s="4"/>
      <c r="I27" s="4"/>
    </row>
    <row r="28" spans="1:9" ht="33" customHeight="1" x14ac:dyDescent="0.25">
      <c r="A28" s="4">
        <v>18</v>
      </c>
      <c r="B28" s="4"/>
      <c r="C28" s="23"/>
      <c r="D28" s="4"/>
      <c r="E28" s="4"/>
      <c r="F28" s="4"/>
      <c r="G28" s="4"/>
      <c r="H28" s="4"/>
      <c r="I28" s="4"/>
    </row>
    <row r="29" spans="1:9" ht="33" customHeight="1" x14ac:dyDescent="0.25">
      <c r="A29" s="4">
        <v>19</v>
      </c>
      <c r="B29" s="4"/>
      <c r="C29" s="4"/>
      <c r="D29" s="23"/>
      <c r="E29" s="4"/>
      <c r="F29" s="4"/>
      <c r="G29" s="4"/>
      <c r="H29" s="4"/>
      <c r="I29" s="4"/>
    </row>
    <row r="30" spans="1:9" ht="33" customHeight="1" x14ac:dyDescent="0.25">
      <c r="A30" s="4">
        <v>20</v>
      </c>
      <c r="B30" s="4"/>
      <c r="C30" s="4"/>
      <c r="D30" s="4"/>
      <c r="E30" s="23"/>
      <c r="F30" s="4"/>
      <c r="G30" s="4"/>
      <c r="H30" s="4"/>
      <c r="I30" s="4"/>
    </row>
    <row r="31" spans="1:9" ht="33" customHeight="1" x14ac:dyDescent="0.25">
      <c r="A31" s="4">
        <v>21</v>
      </c>
      <c r="B31" s="4"/>
      <c r="C31" s="4"/>
      <c r="D31" s="4"/>
      <c r="E31" s="4"/>
      <c r="F31" s="23"/>
      <c r="G31" s="4"/>
      <c r="H31" s="4"/>
      <c r="I31" s="4"/>
    </row>
    <row r="32" spans="1:9" ht="33" customHeight="1" x14ac:dyDescent="0.25">
      <c r="A32" s="4">
        <v>22</v>
      </c>
      <c r="B32" s="4"/>
      <c r="C32" s="4"/>
      <c r="D32" s="4"/>
      <c r="E32" s="4"/>
      <c r="F32" s="4"/>
      <c r="G32" s="23"/>
      <c r="H32" s="4"/>
      <c r="I32" s="4"/>
    </row>
    <row r="33" spans="1:9" ht="33" customHeight="1" x14ac:dyDescent="0.25">
      <c r="A33" s="4">
        <v>23</v>
      </c>
      <c r="B33" s="4"/>
      <c r="C33" s="4"/>
      <c r="D33" s="4"/>
      <c r="E33" s="4"/>
      <c r="F33" s="4"/>
      <c r="G33" s="4"/>
      <c r="H33" s="23"/>
      <c r="I33" s="4"/>
    </row>
    <row r="34" spans="1:9" ht="33" customHeight="1" x14ac:dyDescent="0.25">
      <c r="A34" s="4">
        <v>24</v>
      </c>
      <c r="B34" s="4"/>
      <c r="C34" s="4"/>
      <c r="D34" s="4"/>
      <c r="E34" s="4"/>
      <c r="F34" s="4"/>
      <c r="G34" s="4"/>
      <c r="H34" s="4"/>
      <c r="I34" s="23"/>
    </row>
    <row r="36" spans="1:9" ht="33" customHeight="1" x14ac:dyDescent="0.25">
      <c r="A36" s="4" t="s">
        <v>49</v>
      </c>
      <c r="B36" s="4">
        <v>25</v>
      </c>
      <c r="C36" s="4">
        <v>26</v>
      </c>
      <c r="D36" s="4">
        <v>27</v>
      </c>
      <c r="E36" s="4">
        <v>28</v>
      </c>
      <c r="F36" s="4">
        <v>29</v>
      </c>
      <c r="G36" s="4">
        <v>30</v>
      </c>
      <c r="H36" s="4">
        <v>31</v>
      </c>
      <c r="I36" s="4">
        <v>32</v>
      </c>
    </row>
    <row r="37" spans="1:9" ht="33" customHeight="1" x14ac:dyDescent="0.25">
      <c r="A37" s="4">
        <v>25</v>
      </c>
      <c r="B37" s="23"/>
      <c r="C37" s="4"/>
      <c r="D37" s="4"/>
      <c r="E37" s="4"/>
      <c r="F37" s="4"/>
      <c r="G37" s="4"/>
      <c r="H37" s="4"/>
      <c r="I37" s="4"/>
    </row>
    <row r="38" spans="1:9" ht="33" customHeight="1" x14ac:dyDescent="0.25">
      <c r="A38" s="4">
        <v>26</v>
      </c>
      <c r="B38" s="4"/>
      <c r="C38" s="23"/>
      <c r="D38" s="4"/>
      <c r="E38" s="4"/>
      <c r="F38" s="4"/>
      <c r="G38" s="4"/>
      <c r="H38" s="4"/>
      <c r="I38" s="4"/>
    </row>
    <row r="39" spans="1:9" ht="33" customHeight="1" x14ac:dyDescent="0.25">
      <c r="A39" s="4">
        <v>27</v>
      </c>
      <c r="B39" s="4"/>
      <c r="C39" s="4"/>
      <c r="D39" s="23"/>
      <c r="E39" s="4"/>
      <c r="F39" s="4"/>
      <c r="G39" s="4"/>
      <c r="H39" s="4"/>
      <c r="I39" s="4"/>
    </row>
    <row r="40" spans="1:9" ht="33" customHeight="1" x14ac:dyDescent="0.25">
      <c r="A40" s="4">
        <v>28</v>
      </c>
      <c r="B40" s="4"/>
      <c r="C40" s="4"/>
      <c r="D40" s="4"/>
      <c r="E40" s="23"/>
      <c r="F40" s="4"/>
      <c r="G40" s="4"/>
      <c r="H40" s="4"/>
      <c r="I40" s="4"/>
    </row>
    <row r="41" spans="1:9" ht="33" customHeight="1" x14ac:dyDescent="0.25">
      <c r="A41" s="4">
        <v>29</v>
      </c>
      <c r="B41" s="4"/>
      <c r="C41" s="4"/>
      <c r="D41" s="4"/>
      <c r="E41" s="4"/>
      <c r="F41" s="23"/>
      <c r="G41" s="4"/>
      <c r="H41" s="4"/>
      <c r="I41" s="4"/>
    </row>
    <row r="42" spans="1:9" ht="33" customHeight="1" x14ac:dyDescent="0.25">
      <c r="A42" s="4">
        <v>30</v>
      </c>
      <c r="B42" s="4"/>
      <c r="C42" s="4"/>
      <c r="D42" s="4"/>
      <c r="E42" s="4"/>
      <c r="F42" s="4"/>
      <c r="G42" s="23"/>
      <c r="H42" s="4"/>
      <c r="I42" s="4"/>
    </row>
    <row r="43" spans="1:9" ht="33" customHeight="1" x14ac:dyDescent="0.25">
      <c r="A43" s="4">
        <v>31</v>
      </c>
      <c r="B43" s="4"/>
      <c r="C43" s="4"/>
      <c r="D43" s="4"/>
      <c r="E43" s="4"/>
      <c r="F43" s="4"/>
      <c r="G43" s="4"/>
      <c r="H43" s="23"/>
      <c r="I43" s="4"/>
    </row>
    <row r="44" spans="1:9" ht="33" customHeight="1" x14ac:dyDescent="0.25">
      <c r="A44" s="4">
        <v>32</v>
      </c>
      <c r="B44" s="4"/>
      <c r="C44" s="4"/>
      <c r="D44" s="4"/>
      <c r="E44" s="4"/>
      <c r="F44" s="4"/>
      <c r="G44" s="4"/>
      <c r="H44" s="4"/>
      <c r="I44" s="23"/>
    </row>
    <row r="51" spans="1:9" ht="33" customHeight="1" x14ac:dyDescent="0.25">
      <c r="A51" s="4" t="s">
        <v>50</v>
      </c>
      <c r="B51" s="4">
        <v>33</v>
      </c>
      <c r="C51" s="4">
        <v>34</v>
      </c>
      <c r="D51" s="4">
        <v>35</v>
      </c>
      <c r="E51" s="4">
        <v>36</v>
      </c>
      <c r="F51" s="4">
        <v>37</v>
      </c>
      <c r="G51" s="4">
        <v>38</v>
      </c>
      <c r="H51" s="4">
        <v>39</v>
      </c>
      <c r="I51" s="4">
        <v>40</v>
      </c>
    </row>
    <row r="52" spans="1:9" ht="33" customHeight="1" x14ac:dyDescent="0.25">
      <c r="A52" s="4">
        <v>33</v>
      </c>
      <c r="B52" s="23"/>
      <c r="C52" s="4"/>
      <c r="D52" s="4"/>
      <c r="E52" s="4"/>
      <c r="F52" s="4"/>
      <c r="G52" s="4"/>
      <c r="H52" s="4"/>
      <c r="I52" s="4"/>
    </row>
    <row r="53" spans="1:9" ht="33" customHeight="1" x14ac:dyDescent="0.25">
      <c r="A53" s="4">
        <v>34</v>
      </c>
      <c r="B53" s="4"/>
      <c r="C53" s="23"/>
      <c r="D53" s="4"/>
      <c r="E53" s="4"/>
      <c r="F53" s="4"/>
      <c r="G53" s="4"/>
      <c r="H53" s="4"/>
      <c r="I53" s="4"/>
    </row>
    <row r="54" spans="1:9" ht="33" customHeight="1" x14ac:dyDescent="0.25">
      <c r="A54" s="4">
        <v>35</v>
      </c>
      <c r="B54" s="4"/>
      <c r="C54" s="4"/>
      <c r="D54" s="23"/>
      <c r="E54" s="4"/>
      <c r="F54" s="4"/>
      <c r="G54" s="4"/>
      <c r="H54" s="4"/>
      <c r="I54" s="4"/>
    </row>
    <row r="55" spans="1:9" ht="33" customHeight="1" x14ac:dyDescent="0.25">
      <c r="A55" s="4">
        <v>36</v>
      </c>
      <c r="B55" s="4"/>
      <c r="C55" s="4"/>
      <c r="D55" s="4"/>
      <c r="E55" s="23"/>
      <c r="F55" s="4"/>
      <c r="G55" s="4"/>
      <c r="H55" s="4"/>
      <c r="I55" s="4"/>
    </row>
    <row r="56" spans="1:9" ht="33" customHeight="1" x14ac:dyDescent="0.25">
      <c r="A56" s="4">
        <v>37</v>
      </c>
      <c r="B56" s="4"/>
      <c r="C56" s="4"/>
      <c r="D56" s="4"/>
      <c r="E56" s="4"/>
      <c r="F56" s="23"/>
      <c r="G56" s="4"/>
      <c r="H56" s="4"/>
      <c r="I56" s="4"/>
    </row>
    <row r="57" spans="1:9" ht="33" customHeight="1" x14ac:dyDescent="0.25">
      <c r="A57" s="4">
        <v>38</v>
      </c>
      <c r="B57" s="4"/>
      <c r="C57" s="4"/>
      <c r="D57" s="4"/>
      <c r="E57" s="4"/>
      <c r="F57" s="4"/>
      <c r="G57" s="23"/>
      <c r="H57" s="4"/>
      <c r="I57" s="4"/>
    </row>
    <row r="58" spans="1:9" ht="33" customHeight="1" x14ac:dyDescent="0.25">
      <c r="A58" s="4">
        <v>39</v>
      </c>
      <c r="B58" s="4"/>
      <c r="C58" s="4"/>
      <c r="D58" s="4"/>
      <c r="E58" s="4"/>
      <c r="F58" s="4"/>
      <c r="G58" s="4"/>
      <c r="H58" s="23"/>
      <c r="I58" s="4"/>
    </row>
    <row r="59" spans="1:9" ht="33" customHeight="1" x14ac:dyDescent="0.25">
      <c r="A59" s="4">
        <v>40</v>
      </c>
      <c r="B59" s="4"/>
      <c r="C59" s="4"/>
      <c r="D59" s="4"/>
      <c r="E59" s="4"/>
      <c r="F59" s="4"/>
      <c r="G59" s="4"/>
      <c r="H59" s="4"/>
      <c r="I59" s="23"/>
    </row>
    <row r="61" spans="1:9" ht="33" customHeight="1" x14ac:dyDescent="0.25">
      <c r="A61" s="4" t="s">
        <v>51</v>
      </c>
      <c r="B61" s="4">
        <v>41</v>
      </c>
      <c r="C61" s="4">
        <v>42</v>
      </c>
      <c r="D61" s="4">
        <v>43</v>
      </c>
      <c r="E61" s="4">
        <v>44</v>
      </c>
      <c r="F61" s="4">
        <v>45</v>
      </c>
      <c r="G61" s="4">
        <v>46</v>
      </c>
      <c r="H61" s="4">
        <v>47</v>
      </c>
      <c r="I61" s="4">
        <v>48</v>
      </c>
    </row>
    <row r="62" spans="1:9" ht="33" customHeight="1" x14ac:dyDescent="0.25">
      <c r="A62" s="4">
        <v>41</v>
      </c>
      <c r="B62" s="23"/>
      <c r="C62" s="4"/>
      <c r="D62" s="4"/>
      <c r="E62" s="4"/>
      <c r="F62" s="4"/>
      <c r="G62" s="4"/>
      <c r="H62" s="4"/>
      <c r="I62" s="4"/>
    </row>
    <row r="63" spans="1:9" ht="33" customHeight="1" x14ac:dyDescent="0.25">
      <c r="A63" s="4">
        <v>42</v>
      </c>
      <c r="B63" s="4"/>
      <c r="C63" s="23"/>
      <c r="D63" s="4"/>
      <c r="E63" s="4"/>
      <c r="F63" s="4"/>
      <c r="G63" s="4"/>
      <c r="H63" s="4"/>
      <c r="I63" s="4"/>
    </row>
    <row r="64" spans="1:9" ht="33" customHeight="1" x14ac:dyDescent="0.25">
      <c r="A64" s="4">
        <v>43</v>
      </c>
      <c r="B64" s="4"/>
      <c r="C64" s="4"/>
      <c r="D64" s="23"/>
      <c r="E64" s="4"/>
      <c r="F64" s="4"/>
      <c r="G64" s="4"/>
      <c r="H64" s="4"/>
      <c r="I64" s="4"/>
    </row>
    <row r="65" spans="1:9" ht="33" customHeight="1" x14ac:dyDescent="0.25">
      <c r="A65" s="4">
        <v>44</v>
      </c>
      <c r="B65" s="4"/>
      <c r="C65" s="4"/>
      <c r="D65" s="4"/>
      <c r="E65" s="23"/>
      <c r="F65" s="4"/>
      <c r="G65" s="4"/>
      <c r="H65" s="4"/>
      <c r="I65" s="4"/>
    </row>
    <row r="66" spans="1:9" ht="33" customHeight="1" x14ac:dyDescent="0.25">
      <c r="A66" s="4">
        <v>45</v>
      </c>
      <c r="B66" s="4"/>
      <c r="C66" s="4"/>
      <c r="D66" s="4"/>
      <c r="E66" s="4"/>
      <c r="F66" s="23"/>
      <c r="G66" s="4"/>
      <c r="H66" s="4"/>
      <c r="I66" s="4"/>
    </row>
    <row r="67" spans="1:9" ht="33" customHeight="1" x14ac:dyDescent="0.25">
      <c r="A67" s="4">
        <v>46</v>
      </c>
      <c r="B67" s="4"/>
      <c r="C67" s="4"/>
      <c r="D67" s="4"/>
      <c r="E67" s="4"/>
      <c r="F67" s="4"/>
      <c r="G67" s="23"/>
      <c r="H67" s="4"/>
      <c r="I67" s="4"/>
    </row>
    <row r="68" spans="1:9" ht="33" customHeight="1" x14ac:dyDescent="0.25">
      <c r="A68" s="4">
        <v>47</v>
      </c>
      <c r="B68" s="4"/>
      <c r="C68" s="4"/>
      <c r="D68" s="4"/>
      <c r="E68" s="4"/>
      <c r="F68" s="4"/>
      <c r="G68" s="4"/>
      <c r="H68" s="23"/>
      <c r="I68" s="4"/>
    </row>
    <row r="69" spans="1:9" ht="33" customHeight="1" x14ac:dyDescent="0.25">
      <c r="A69" s="4">
        <v>48</v>
      </c>
      <c r="B69" s="4"/>
      <c r="C69" s="4"/>
      <c r="D69" s="4"/>
      <c r="E69" s="4"/>
      <c r="F69" s="4"/>
      <c r="G69" s="4"/>
      <c r="H69" s="4"/>
      <c r="I69" s="23"/>
    </row>
    <row r="77" spans="1:9" ht="33" customHeight="1" x14ac:dyDescent="0.25">
      <c r="A77" s="4" t="s">
        <v>52</v>
      </c>
      <c r="B77" s="4">
        <v>49</v>
      </c>
      <c r="C77" s="4">
        <v>50</v>
      </c>
      <c r="D77" s="4">
        <v>51</v>
      </c>
      <c r="E77" s="4">
        <v>52</v>
      </c>
      <c r="F77" s="4">
        <v>53</v>
      </c>
      <c r="G77" s="4">
        <v>54</v>
      </c>
    </row>
    <row r="78" spans="1:9" ht="33" customHeight="1" x14ac:dyDescent="0.25">
      <c r="A78" s="4">
        <v>49</v>
      </c>
      <c r="B78" s="23"/>
      <c r="C78" s="4"/>
      <c r="D78" s="4"/>
      <c r="E78" s="4"/>
      <c r="F78" s="4"/>
      <c r="G78" s="4"/>
    </row>
    <row r="79" spans="1:9" ht="33" customHeight="1" x14ac:dyDescent="0.25">
      <c r="A79" s="4">
        <v>50</v>
      </c>
      <c r="B79" s="4"/>
      <c r="C79" s="23"/>
      <c r="D79" s="4"/>
      <c r="E79" s="4"/>
      <c r="F79" s="4"/>
      <c r="G79" s="4"/>
    </row>
    <row r="80" spans="1:9" ht="33" customHeight="1" x14ac:dyDescent="0.25">
      <c r="A80" s="4">
        <v>51</v>
      </c>
      <c r="B80" s="4"/>
      <c r="C80" s="4"/>
      <c r="D80" s="23"/>
      <c r="E80" s="4"/>
      <c r="F80" s="4"/>
      <c r="G80" s="4"/>
    </row>
    <row r="81" spans="1:15" ht="33" customHeight="1" x14ac:dyDescent="0.25">
      <c r="A81" s="4">
        <v>52</v>
      </c>
      <c r="B81" s="4"/>
      <c r="C81" s="4"/>
      <c r="D81" s="4"/>
      <c r="E81" s="23"/>
      <c r="F81" s="4"/>
      <c r="G81" s="4"/>
    </row>
    <row r="82" spans="1:15" ht="33" customHeight="1" x14ac:dyDescent="0.25">
      <c r="A82" s="4">
        <v>53</v>
      </c>
      <c r="B82" s="4"/>
      <c r="C82" s="4"/>
      <c r="D82" s="4"/>
      <c r="E82" s="4"/>
      <c r="F82" s="23"/>
      <c r="G82" s="4"/>
    </row>
    <row r="83" spans="1:15" ht="33" customHeight="1" x14ac:dyDescent="0.25">
      <c r="A83" s="4">
        <v>54</v>
      </c>
      <c r="B83" s="4"/>
      <c r="C83" s="4"/>
      <c r="D83" s="4"/>
      <c r="E83" s="4"/>
      <c r="F83" s="4"/>
      <c r="G83" s="23"/>
    </row>
    <row r="85" spans="1:15" ht="33" customHeight="1" x14ac:dyDescent="0.25">
      <c r="A85" s="4" t="s">
        <v>55</v>
      </c>
      <c r="B85" s="4">
        <v>1</v>
      </c>
      <c r="C85" s="4">
        <f>B85+1</f>
        <v>2</v>
      </c>
      <c r="D85" s="4">
        <f t="shared" ref="D85:N85" si="0">C85+1</f>
        <v>3</v>
      </c>
      <c r="E85" s="4">
        <f t="shared" si="0"/>
        <v>4</v>
      </c>
      <c r="F85" s="4">
        <f t="shared" si="0"/>
        <v>5</v>
      </c>
      <c r="G85" s="4">
        <f t="shared" si="0"/>
        <v>6</v>
      </c>
      <c r="H85" s="4">
        <f t="shared" si="0"/>
        <v>7</v>
      </c>
      <c r="I85" s="4">
        <f t="shared" si="0"/>
        <v>8</v>
      </c>
      <c r="J85" s="4">
        <f t="shared" si="0"/>
        <v>9</v>
      </c>
      <c r="K85" s="4">
        <f t="shared" si="0"/>
        <v>10</v>
      </c>
      <c r="L85" s="4">
        <f t="shared" si="0"/>
        <v>11</v>
      </c>
      <c r="M85" s="4">
        <f t="shared" si="0"/>
        <v>12</v>
      </c>
      <c r="N85" s="4">
        <f t="shared" si="0"/>
        <v>13</v>
      </c>
    </row>
    <row r="86" spans="1:15" ht="33" customHeight="1" x14ac:dyDescent="0.25">
      <c r="A86" s="4">
        <v>1</v>
      </c>
      <c r="B86" s="23">
        <v>2</v>
      </c>
      <c r="C86" s="4" t="s">
        <v>62</v>
      </c>
      <c r="D86" s="4" t="s">
        <v>62</v>
      </c>
      <c r="E86" s="4" t="s">
        <v>62</v>
      </c>
      <c r="F86" s="4" t="s">
        <v>62</v>
      </c>
      <c r="G86" s="28"/>
      <c r="H86" s="28"/>
      <c r="I86" s="28"/>
      <c r="J86" s="28"/>
      <c r="K86" s="4" t="s">
        <v>62</v>
      </c>
      <c r="L86" s="28"/>
      <c r="M86" s="4" t="s">
        <v>62</v>
      </c>
      <c r="N86" s="28"/>
      <c r="O86">
        <f>COUNTIF(B86:N86,"y")</f>
        <v>6</v>
      </c>
    </row>
    <row r="87" spans="1:15" ht="33" customHeight="1" x14ac:dyDescent="0.25">
      <c r="A87" s="4">
        <f t="shared" ref="A87:A98" si="1">A86+1</f>
        <v>2</v>
      </c>
      <c r="B87" s="28"/>
      <c r="C87" s="23"/>
      <c r="D87" s="28"/>
      <c r="E87" s="28"/>
      <c r="F87" s="28"/>
      <c r="G87" s="4" t="s">
        <v>62</v>
      </c>
      <c r="H87" s="28"/>
      <c r="I87" s="4" t="s">
        <v>62</v>
      </c>
      <c r="J87" s="4" t="s">
        <v>62</v>
      </c>
      <c r="K87" s="4" t="s">
        <v>62</v>
      </c>
      <c r="L87" s="4" t="s">
        <v>62</v>
      </c>
      <c r="M87" s="4" t="s">
        <v>62</v>
      </c>
      <c r="N87" s="28"/>
      <c r="O87">
        <f t="shared" ref="O87:O98" si="2">COUNTIF(B87:N87,"y")</f>
        <v>6</v>
      </c>
    </row>
    <row r="88" spans="1:15" ht="33" customHeight="1" x14ac:dyDescent="0.25">
      <c r="A88" s="4">
        <f t="shared" si="1"/>
        <v>3</v>
      </c>
      <c r="B88" s="28"/>
      <c r="C88" s="4" t="s">
        <v>62</v>
      </c>
      <c r="D88" s="23"/>
      <c r="E88" s="28"/>
      <c r="F88" s="4" t="s">
        <v>62</v>
      </c>
      <c r="G88" s="4" t="s">
        <v>62</v>
      </c>
      <c r="H88" s="4" t="s">
        <v>62</v>
      </c>
      <c r="I88" s="28"/>
      <c r="J88" s="28"/>
      <c r="K88" s="4" t="s">
        <v>62</v>
      </c>
      <c r="L88" s="4" t="s">
        <v>62</v>
      </c>
      <c r="M88" s="28"/>
      <c r="N88" s="28"/>
      <c r="O88">
        <f t="shared" si="2"/>
        <v>6</v>
      </c>
    </row>
    <row r="89" spans="1:15" ht="33" customHeight="1" x14ac:dyDescent="0.25">
      <c r="A89" s="4">
        <f t="shared" si="1"/>
        <v>4</v>
      </c>
      <c r="B89" s="28"/>
      <c r="C89" s="4" t="s">
        <v>62</v>
      </c>
      <c r="D89" s="4" t="s">
        <v>62</v>
      </c>
      <c r="E89" s="23"/>
      <c r="F89" s="28"/>
      <c r="G89" s="28"/>
      <c r="H89" s="28"/>
      <c r="I89" s="28"/>
      <c r="J89" s="4" t="s">
        <v>62</v>
      </c>
      <c r="K89" s="28"/>
      <c r="L89" s="4" t="s">
        <v>62</v>
      </c>
      <c r="M89" s="4" t="s">
        <v>62</v>
      </c>
      <c r="N89" s="4" t="s">
        <v>62</v>
      </c>
      <c r="O89">
        <f t="shared" si="2"/>
        <v>6</v>
      </c>
    </row>
    <row r="90" spans="1:15" ht="33" customHeight="1" x14ac:dyDescent="0.25">
      <c r="A90" s="4">
        <f t="shared" si="1"/>
        <v>5</v>
      </c>
      <c r="B90" s="28"/>
      <c r="C90" s="4" t="s">
        <v>62</v>
      </c>
      <c r="D90" s="28"/>
      <c r="E90" s="4" t="s">
        <v>62</v>
      </c>
      <c r="F90" s="23"/>
      <c r="G90" s="4" t="s">
        <v>62</v>
      </c>
      <c r="H90" s="28"/>
      <c r="I90" s="28"/>
      <c r="J90" s="4" t="s">
        <v>62</v>
      </c>
      <c r="K90" s="28"/>
      <c r="L90" s="4" t="s">
        <v>62</v>
      </c>
      <c r="M90" s="4" t="s">
        <v>62</v>
      </c>
      <c r="N90" s="28"/>
      <c r="O90">
        <f t="shared" si="2"/>
        <v>6</v>
      </c>
    </row>
    <row r="91" spans="1:15" ht="33" customHeight="1" x14ac:dyDescent="0.25">
      <c r="A91" s="4">
        <f t="shared" si="1"/>
        <v>6</v>
      </c>
      <c r="B91" s="4" t="s">
        <v>62</v>
      </c>
      <c r="C91" s="28"/>
      <c r="D91" s="28"/>
      <c r="E91" s="4" t="s">
        <v>62</v>
      </c>
      <c r="F91" s="28"/>
      <c r="G91" s="23"/>
      <c r="H91" s="28"/>
      <c r="I91" s="4" t="s">
        <v>62</v>
      </c>
      <c r="J91" s="4" t="s">
        <v>62</v>
      </c>
      <c r="K91" s="28"/>
      <c r="L91" s="4" t="s">
        <v>62</v>
      </c>
      <c r="M91" s="28"/>
      <c r="N91" s="4" t="s">
        <v>62</v>
      </c>
      <c r="O91">
        <f t="shared" si="2"/>
        <v>6</v>
      </c>
    </row>
    <row r="92" spans="1:15" ht="33" customHeight="1" x14ac:dyDescent="0.25">
      <c r="A92" s="4">
        <f t="shared" si="1"/>
        <v>7</v>
      </c>
      <c r="B92" s="4" t="s">
        <v>62</v>
      </c>
      <c r="C92" s="4" t="s">
        <v>62</v>
      </c>
      <c r="D92" s="28"/>
      <c r="E92" s="4" t="s">
        <v>62</v>
      </c>
      <c r="F92" s="4" t="s">
        <v>62</v>
      </c>
      <c r="G92" s="4" t="s">
        <v>62</v>
      </c>
      <c r="H92" s="23"/>
      <c r="I92" s="4" t="s">
        <v>62</v>
      </c>
      <c r="J92" s="28"/>
      <c r="K92" s="28"/>
      <c r="L92" s="28"/>
      <c r="M92" s="28"/>
      <c r="N92" s="28"/>
      <c r="O92">
        <f t="shared" si="2"/>
        <v>6</v>
      </c>
    </row>
    <row r="93" spans="1:15" ht="33" customHeight="1" x14ac:dyDescent="0.25">
      <c r="A93" s="4">
        <f t="shared" si="1"/>
        <v>8</v>
      </c>
      <c r="B93" s="4" t="s">
        <v>62</v>
      </c>
      <c r="C93" s="28"/>
      <c r="D93" s="4" t="s">
        <v>62</v>
      </c>
      <c r="E93" s="4" t="s">
        <v>62</v>
      </c>
      <c r="F93" s="4" t="s">
        <v>62</v>
      </c>
      <c r="G93" s="28"/>
      <c r="H93" s="28"/>
      <c r="I93" s="23"/>
      <c r="J93" s="4" t="s">
        <v>62</v>
      </c>
      <c r="K93" s="28"/>
      <c r="L93" s="28"/>
      <c r="M93" s="4" t="s">
        <v>62</v>
      </c>
      <c r="N93" s="28"/>
      <c r="O93">
        <f t="shared" si="2"/>
        <v>6</v>
      </c>
    </row>
    <row r="94" spans="1:15" ht="33" customHeight="1" x14ac:dyDescent="0.25">
      <c r="A94" s="4">
        <f t="shared" si="1"/>
        <v>9</v>
      </c>
      <c r="B94" s="4" t="s">
        <v>62</v>
      </c>
      <c r="C94" s="28"/>
      <c r="D94" s="4" t="s">
        <v>62</v>
      </c>
      <c r="E94" s="28"/>
      <c r="F94" s="28"/>
      <c r="G94" s="28"/>
      <c r="H94" s="4" t="s">
        <v>62</v>
      </c>
      <c r="I94" s="28"/>
      <c r="J94" s="23"/>
      <c r="K94" s="4" t="s">
        <v>62</v>
      </c>
      <c r="L94" s="4" t="s">
        <v>62</v>
      </c>
      <c r="M94" s="28"/>
      <c r="N94" s="4" t="s">
        <v>62</v>
      </c>
      <c r="O94">
        <f t="shared" si="2"/>
        <v>6</v>
      </c>
    </row>
    <row r="95" spans="1:15" ht="33" customHeight="1" x14ac:dyDescent="0.25">
      <c r="A95" s="4">
        <f t="shared" si="1"/>
        <v>10</v>
      </c>
      <c r="B95" s="28"/>
      <c r="C95" s="28"/>
      <c r="D95" s="28"/>
      <c r="E95" s="4" t="s">
        <v>62</v>
      </c>
      <c r="F95" s="4" t="s">
        <v>62</v>
      </c>
      <c r="G95" s="4" t="s">
        <v>62</v>
      </c>
      <c r="H95" s="4" t="s">
        <v>62</v>
      </c>
      <c r="I95" s="4" t="s">
        <v>62</v>
      </c>
      <c r="J95" s="28"/>
      <c r="K95" s="23"/>
      <c r="L95" s="28"/>
      <c r="M95" s="28"/>
      <c r="N95" s="4" t="s">
        <v>62</v>
      </c>
      <c r="O95">
        <f t="shared" si="2"/>
        <v>6</v>
      </c>
    </row>
    <row r="96" spans="1:15" ht="33" customHeight="1" x14ac:dyDescent="0.25">
      <c r="A96" s="4">
        <f t="shared" si="1"/>
        <v>11</v>
      </c>
      <c r="B96" s="4" t="s">
        <v>62</v>
      </c>
      <c r="C96" s="28"/>
      <c r="D96" s="28"/>
      <c r="E96" s="28"/>
      <c r="F96" s="28"/>
      <c r="G96" s="28"/>
      <c r="H96" s="4" t="s">
        <v>62</v>
      </c>
      <c r="I96" s="4" t="s">
        <v>62</v>
      </c>
      <c r="J96" s="28"/>
      <c r="K96" s="4" t="s">
        <v>62</v>
      </c>
      <c r="L96" s="23"/>
      <c r="M96" s="28"/>
      <c r="N96" s="4" t="s">
        <v>62</v>
      </c>
      <c r="O96">
        <f t="shared" si="2"/>
        <v>5</v>
      </c>
    </row>
    <row r="97" spans="1:15" ht="33" customHeight="1" x14ac:dyDescent="0.25">
      <c r="A97" s="4">
        <f t="shared" si="1"/>
        <v>12</v>
      </c>
      <c r="B97" s="28"/>
      <c r="C97" s="28"/>
      <c r="D97" s="4" t="s">
        <v>62</v>
      </c>
      <c r="E97" s="28"/>
      <c r="F97" s="28"/>
      <c r="G97" s="4" t="s">
        <v>62</v>
      </c>
      <c r="H97" s="4" t="s">
        <v>62</v>
      </c>
      <c r="I97" s="28"/>
      <c r="J97" s="4" t="s">
        <v>62</v>
      </c>
      <c r="K97" s="4" t="s">
        <v>62</v>
      </c>
      <c r="L97" s="4" t="s">
        <v>62</v>
      </c>
      <c r="M97" s="23"/>
      <c r="N97" s="4"/>
      <c r="O97">
        <f t="shared" si="2"/>
        <v>6</v>
      </c>
    </row>
    <row r="98" spans="1:15" ht="33" customHeight="1" x14ac:dyDescent="0.25">
      <c r="A98" s="4">
        <f t="shared" si="1"/>
        <v>13</v>
      </c>
      <c r="B98" s="4" t="s">
        <v>62</v>
      </c>
      <c r="C98" s="4" t="s">
        <v>62</v>
      </c>
      <c r="D98" s="4" t="s">
        <v>62</v>
      </c>
      <c r="E98" s="28"/>
      <c r="F98" s="4" t="s">
        <v>62</v>
      </c>
      <c r="G98" s="28"/>
      <c r="H98" s="4" t="s">
        <v>62</v>
      </c>
      <c r="I98" s="4" t="s">
        <v>62</v>
      </c>
      <c r="J98" s="28"/>
      <c r="K98" s="28"/>
      <c r="L98" s="28"/>
      <c r="M98" s="4"/>
      <c r="N98" s="23"/>
      <c r="O98">
        <f t="shared" si="2"/>
        <v>6</v>
      </c>
    </row>
  </sheetData>
  <conditionalFormatting sqref="B86:N98">
    <cfRule type="containsText" dxfId="162" priority="1" operator="containsText" text="Y">
      <formula>NOT(ISERROR(SEARCH("Y",B86)))</formula>
    </cfRule>
  </conditionalFormatting>
  <pageMargins left="0.7" right="0.7" top="0.75" bottom="0.75" header="0.3" footer="0.3"/>
  <pageSetup paperSize="9" scale="8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CEAB2-3E7B-425D-B32E-1EEBC86FAD62}">
  <sheetPr>
    <tabColor rgb="FFFFC000"/>
  </sheetPr>
  <dimension ref="A1:T62"/>
  <sheetViews>
    <sheetView workbookViewId="0">
      <pane xSplit="7" ySplit="4" topLeftCell="H13" activePane="bottomRight" state="frozen"/>
      <selection pane="topRight" activeCell="H1" sqref="H1"/>
      <selection pane="bottomLeft" activeCell="A5" sqref="A5"/>
      <selection pane="bottomRight" activeCell="K5" sqref="K5"/>
    </sheetView>
  </sheetViews>
  <sheetFormatPr defaultColWidth="9" defaultRowHeight="15" x14ac:dyDescent="0.25"/>
  <cols>
    <col min="1" max="1" width="9" style="67"/>
    <col min="2" max="5" width="0" style="67" hidden="1" customWidth="1"/>
    <col min="6" max="6" width="10.125" style="67" bestFit="1" customWidth="1"/>
    <col min="7" max="7" width="9.875" style="68" customWidth="1"/>
    <col min="8" max="8" width="7.625" style="67" customWidth="1"/>
    <col min="9" max="9" width="10.625" style="67" customWidth="1"/>
    <col min="10" max="12" width="7.625" style="67" customWidth="1"/>
    <col min="13" max="13" width="10.125" style="67" customWidth="1"/>
    <col min="14" max="14" width="12" style="67" customWidth="1"/>
    <col min="15" max="15" width="10.5" style="67" bestFit="1" customWidth="1"/>
    <col min="16" max="16" width="11" style="67" customWidth="1"/>
    <col min="17" max="17" width="8.5" style="67" bestFit="1" customWidth="1"/>
    <col min="18" max="18" width="47.625" style="67" customWidth="1"/>
    <col min="19" max="16384" width="9" style="67"/>
  </cols>
  <sheetData>
    <row r="1" spans="1:20" x14ac:dyDescent="0.25">
      <c r="A1" s="66" t="s">
        <v>140</v>
      </c>
      <c r="O1" s="69" t="s">
        <v>141</v>
      </c>
      <c r="R1" s="67" t="s">
        <v>142</v>
      </c>
    </row>
    <row r="2" spans="1:20" x14ac:dyDescent="0.25">
      <c r="A2" s="70" t="s">
        <v>143</v>
      </c>
      <c r="O2" s="71" t="s">
        <v>144</v>
      </c>
      <c r="R2" s="67" t="s">
        <v>145</v>
      </c>
    </row>
    <row r="3" spans="1:20" x14ac:dyDescent="0.25">
      <c r="A3" s="70"/>
    </row>
    <row r="4" spans="1:20" ht="30" x14ac:dyDescent="0.25">
      <c r="A4" s="72" t="s">
        <v>146</v>
      </c>
      <c r="B4" s="72"/>
      <c r="C4" s="72"/>
      <c r="D4" s="72"/>
      <c r="E4" s="72"/>
      <c r="F4" s="72" t="s">
        <v>147</v>
      </c>
      <c r="G4" s="73" t="s">
        <v>10</v>
      </c>
      <c r="H4" s="74" t="s">
        <v>0</v>
      </c>
      <c r="I4" s="75" t="s">
        <v>114</v>
      </c>
      <c r="J4" s="74" t="s">
        <v>108</v>
      </c>
      <c r="K4" s="74" t="s">
        <v>5</v>
      </c>
      <c r="L4" s="95" t="s">
        <v>148</v>
      </c>
      <c r="M4" s="75" t="s">
        <v>7</v>
      </c>
      <c r="N4" s="77" t="s">
        <v>113</v>
      </c>
      <c r="O4" s="77" t="s">
        <v>149</v>
      </c>
      <c r="P4" s="96" t="s">
        <v>21</v>
      </c>
      <c r="Q4" s="76" t="s">
        <v>153</v>
      </c>
      <c r="R4" s="72" t="s">
        <v>150</v>
      </c>
      <c r="S4" s="76"/>
      <c r="T4" s="72"/>
    </row>
    <row r="5" spans="1:20" ht="15.75" x14ac:dyDescent="0.25">
      <c r="A5" s="67">
        <v>1</v>
      </c>
      <c r="F5" s="67" t="s">
        <v>4</v>
      </c>
      <c r="G5" s="68">
        <v>46104</v>
      </c>
      <c r="H5" s="78">
        <f>'WK 1 FIXTURES'!H40</f>
        <v>0</v>
      </c>
      <c r="I5" s="91">
        <f>'WK 1 FIXTURES'!I40</f>
        <v>0</v>
      </c>
      <c r="J5" s="78">
        <f>'WK 1 FIXTURES'!J40</f>
        <v>0</v>
      </c>
      <c r="K5" s="78">
        <f>'WK 1 FIXTURES'!K40</f>
        <v>3</v>
      </c>
      <c r="L5" s="78">
        <f>'WK 1 FIXTURES'!L40</f>
        <v>0</v>
      </c>
      <c r="M5" s="91">
        <f>'WK 1 FIXTURES'!M40</f>
        <v>0</v>
      </c>
      <c r="N5" s="78">
        <f>'WK 1 FIXTURES'!N40</f>
        <v>3</v>
      </c>
      <c r="O5" s="78">
        <f>'WK 1 FIXTURES'!O40</f>
        <v>0</v>
      </c>
      <c r="P5" s="78">
        <f>'WK 1 FIXTURES'!P40</f>
        <v>0</v>
      </c>
      <c r="Q5" s="79">
        <f>SUM(H5:P5)</f>
        <v>6</v>
      </c>
      <c r="R5" s="80"/>
    </row>
    <row r="6" spans="1:20" ht="15.75" x14ac:dyDescent="0.25">
      <c r="A6" s="67">
        <v>1</v>
      </c>
      <c r="F6" s="67" t="s">
        <v>3</v>
      </c>
      <c r="G6" s="68">
        <v>46105</v>
      </c>
      <c r="H6" s="78">
        <f>'WK 1 FIXTURES'!H41</f>
        <v>2</v>
      </c>
      <c r="I6" s="91">
        <f>'WK 1 FIXTURES'!I41</f>
        <v>0</v>
      </c>
      <c r="J6" s="78">
        <f>'WK 1 FIXTURES'!J41</f>
        <v>0</v>
      </c>
      <c r="K6" s="78">
        <f>'WK 1 FIXTURES'!K41</f>
        <v>3</v>
      </c>
      <c r="L6" s="78">
        <f>'WK 1 FIXTURES'!L41</f>
        <v>1</v>
      </c>
      <c r="M6" s="91">
        <f>'WK 1 FIXTURES'!M41</f>
        <v>0</v>
      </c>
      <c r="N6" s="78">
        <f>'WK 1 FIXTURES'!N41</f>
        <v>2</v>
      </c>
      <c r="O6" s="78">
        <f>'WK 1 FIXTURES'!O41</f>
        <v>0</v>
      </c>
      <c r="P6" s="78">
        <f>'WK 1 FIXTURES'!P41</f>
        <v>0</v>
      </c>
      <c r="Q6" s="79">
        <f>SUM(H6:P6)</f>
        <v>8</v>
      </c>
    </row>
    <row r="7" spans="1:20" ht="15.75" x14ac:dyDescent="0.25">
      <c r="A7" s="67">
        <v>1</v>
      </c>
      <c r="F7" s="67" t="s">
        <v>1</v>
      </c>
      <c r="G7" s="68">
        <v>46106</v>
      </c>
      <c r="H7" s="78">
        <f>'WK 1 FIXTURES'!H42</f>
        <v>4</v>
      </c>
      <c r="I7" s="91">
        <f>'WK 1 FIXTURES'!I42</f>
        <v>0</v>
      </c>
      <c r="J7" s="78">
        <f>'WK 1 FIXTURES'!J42</f>
        <v>0</v>
      </c>
      <c r="K7" s="78">
        <f>'WK 1 FIXTURES'!K42</f>
        <v>0</v>
      </c>
      <c r="L7" s="78">
        <f>'WK 1 FIXTURES'!L42</f>
        <v>0</v>
      </c>
      <c r="M7" s="91">
        <f>'WK 1 FIXTURES'!M42</f>
        <v>0</v>
      </c>
      <c r="N7" s="78">
        <f>'WK 1 FIXTURES'!N42</f>
        <v>3</v>
      </c>
      <c r="O7" s="78">
        <f>'WK 1 FIXTURES'!O42</f>
        <v>0</v>
      </c>
      <c r="P7" s="78">
        <f>'WK 1 FIXTURES'!P42</f>
        <v>0</v>
      </c>
      <c r="Q7" s="79">
        <f>SUM(H7:P7)</f>
        <v>7</v>
      </c>
    </row>
    <row r="8" spans="1:20" ht="15.75" x14ac:dyDescent="0.25">
      <c r="A8" s="67">
        <v>1</v>
      </c>
      <c r="F8" s="67" t="s">
        <v>2</v>
      </c>
      <c r="G8" s="68">
        <v>46107</v>
      </c>
      <c r="H8" s="78">
        <f>'WK 1 FIXTURES'!H43</f>
        <v>0</v>
      </c>
      <c r="I8" s="91">
        <f>'WK 1 FIXTURES'!I43</f>
        <v>0</v>
      </c>
      <c r="J8" s="78">
        <f>'WK 1 FIXTURES'!J43</f>
        <v>0</v>
      </c>
      <c r="K8" s="78">
        <f>'WK 1 FIXTURES'!K43</f>
        <v>0</v>
      </c>
      <c r="L8" s="78">
        <f>'WK 1 FIXTURES'!L43</f>
        <v>0</v>
      </c>
      <c r="M8" s="91">
        <f>'WK 1 FIXTURES'!M43</f>
        <v>0</v>
      </c>
      <c r="N8" s="78">
        <f>'WK 1 FIXTURES'!N43</f>
        <v>0</v>
      </c>
      <c r="O8" s="78">
        <f>'WK 1 FIXTURES'!O43</f>
        <v>0</v>
      </c>
      <c r="P8" s="78">
        <f>'WK 1 FIXTURES'!P43</f>
        <v>0</v>
      </c>
      <c r="Q8" s="79">
        <f>SUM(H8:P8)</f>
        <v>0</v>
      </c>
    </row>
    <row r="9" spans="1:20" ht="15.75" x14ac:dyDescent="0.25">
      <c r="A9" s="67">
        <v>2</v>
      </c>
      <c r="F9" s="67" t="s">
        <v>4</v>
      </c>
      <c r="G9" s="68">
        <v>46111</v>
      </c>
      <c r="H9" s="78">
        <f>'WK 2 FIXTURES'!H40</f>
        <v>0</v>
      </c>
      <c r="I9" s="91">
        <f>'WK 2 FIXTURES'!I40</f>
        <v>0</v>
      </c>
      <c r="J9" s="78">
        <f>'WK 2 FIXTURES'!J40</f>
        <v>0</v>
      </c>
      <c r="K9" s="78">
        <f>'WK 2 FIXTURES'!K40</f>
        <v>4</v>
      </c>
      <c r="L9" s="78">
        <f>'WK 2 FIXTURES'!L40</f>
        <v>0</v>
      </c>
      <c r="M9" s="91">
        <f>'WK 2 FIXTURES'!M40</f>
        <v>0</v>
      </c>
      <c r="N9" s="78">
        <f>'WK 2 FIXTURES'!N40</f>
        <v>1</v>
      </c>
      <c r="O9" s="78">
        <f>'WK 2 FIXTURES'!O40</f>
        <v>0</v>
      </c>
      <c r="P9" s="78">
        <f>'WK 2 FIXTURES'!P40</f>
        <v>0</v>
      </c>
      <c r="Q9" s="79">
        <f t="shared" ref="Q9:Q60" si="0">SUM(H9:P9)</f>
        <v>5</v>
      </c>
      <c r="R9" s="80"/>
    </row>
    <row r="10" spans="1:20" ht="15.75" x14ac:dyDescent="0.25">
      <c r="A10" s="67">
        <v>2</v>
      </c>
      <c r="F10" s="67" t="s">
        <v>3</v>
      </c>
      <c r="G10" s="68">
        <v>46112</v>
      </c>
      <c r="H10" s="78">
        <f>'WK 2 FIXTURES'!H41</f>
        <v>4</v>
      </c>
      <c r="I10" s="91">
        <f>'WK 2 FIXTURES'!I41</f>
        <v>0</v>
      </c>
      <c r="J10" s="78">
        <f>'WK 2 FIXTURES'!J41</f>
        <v>0</v>
      </c>
      <c r="K10" s="78">
        <f>'WK 2 FIXTURES'!K41</f>
        <v>2</v>
      </c>
      <c r="L10" s="78">
        <f>'WK 2 FIXTURES'!L41</f>
        <v>0</v>
      </c>
      <c r="M10" s="91">
        <f>'WK 2 FIXTURES'!M41</f>
        <v>0</v>
      </c>
      <c r="N10" s="78">
        <f>'WK 2 FIXTURES'!N41</f>
        <v>2</v>
      </c>
      <c r="O10" s="78">
        <f>'WK 2 FIXTURES'!O41</f>
        <v>0</v>
      </c>
      <c r="P10" s="78">
        <f>'WK 2 FIXTURES'!P41</f>
        <v>0</v>
      </c>
      <c r="Q10" s="79">
        <f t="shared" si="0"/>
        <v>8</v>
      </c>
    </row>
    <row r="11" spans="1:20" ht="15.75" x14ac:dyDescent="0.25">
      <c r="A11" s="67">
        <v>2</v>
      </c>
      <c r="F11" s="67" t="s">
        <v>1</v>
      </c>
      <c r="G11" s="68">
        <v>46113</v>
      </c>
      <c r="H11" s="78">
        <f>'WK 2 FIXTURES'!H42</f>
        <v>4</v>
      </c>
      <c r="I11" s="91">
        <f>'WK 2 FIXTURES'!I42</f>
        <v>0</v>
      </c>
      <c r="J11" s="78">
        <f>'WK 2 FIXTURES'!J42</f>
        <v>0</v>
      </c>
      <c r="K11" s="78">
        <f>'WK 2 FIXTURES'!K42</f>
        <v>1</v>
      </c>
      <c r="L11" s="78">
        <f>'WK 2 FIXTURES'!L42</f>
        <v>0</v>
      </c>
      <c r="M11" s="91">
        <f>'WK 2 FIXTURES'!M42</f>
        <v>0</v>
      </c>
      <c r="N11" s="78">
        <f>'WK 2 FIXTURES'!N42</f>
        <v>2</v>
      </c>
      <c r="O11" s="78">
        <f>'WK 2 FIXTURES'!O42</f>
        <v>0</v>
      </c>
      <c r="P11" s="78">
        <f>'WK 2 FIXTURES'!P42</f>
        <v>0</v>
      </c>
      <c r="Q11" s="79">
        <f t="shared" si="0"/>
        <v>7</v>
      </c>
    </row>
    <row r="12" spans="1:20" ht="15.75" x14ac:dyDescent="0.25">
      <c r="A12" s="67">
        <v>2</v>
      </c>
      <c r="F12" s="67" t="s">
        <v>2</v>
      </c>
      <c r="G12" s="68">
        <v>46114</v>
      </c>
      <c r="H12" s="78">
        <f>'WK 2 FIXTURES'!H43</f>
        <v>0</v>
      </c>
      <c r="I12" s="91">
        <f>'WK 2 FIXTURES'!I43</f>
        <v>0</v>
      </c>
      <c r="J12" s="78">
        <f>'WK 2 FIXTURES'!J43</f>
        <v>0</v>
      </c>
      <c r="K12" s="78">
        <f>'WK 2 FIXTURES'!K43</f>
        <v>0</v>
      </c>
      <c r="L12" s="78">
        <f>'WK 2 FIXTURES'!L43</f>
        <v>0</v>
      </c>
      <c r="M12" s="91">
        <f>'WK 2 FIXTURES'!M43</f>
        <v>0</v>
      </c>
      <c r="N12" s="78">
        <f>'WK 2 FIXTURES'!N43</f>
        <v>1</v>
      </c>
      <c r="O12" s="78">
        <f>'WK 2 FIXTURES'!O43</f>
        <v>0</v>
      </c>
      <c r="P12" s="78">
        <f>'WK 2 FIXTURES'!P43</f>
        <v>0</v>
      </c>
      <c r="Q12" s="79">
        <f t="shared" si="0"/>
        <v>1</v>
      </c>
    </row>
    <row r="13" spans="1:20" ht="15.75" x14ac:dyDescent="0.25">
      <c r="A13" s="67">
        <v>3</v>
      </c>
      <c r="F13" s="67" t="s">
        <v>4</v>
      </c>
      <c r="G13" s="68">
        <v>46125</v>
      </c>
      <c r="H13" s="78">
        <f>'WK 3 FIXTURES'!H40</f>
        <v>0</v>
      </c>
      <c r="I13" s="91">
        <f>'WK 3 FIXTURES'!I40</f>
        <v>0</v>
      </c>
      <c r="J13" s="78">
        <f>'WK 3 FIXTURES'!J40</f>
        <v>1</v>
      </c>
      <c r="K13" s="78">
        <f>'WK 3 FIXTURES'!K40</f>
        <v>3</v>
      </c>
      <c r="L13" s="78">
        <f>'WK 3 FIXTURES'!L40</f>
        <v>0</v>
      </c>
      <c r="M13" s="91">
        <f>'WK 3 FIXTURES'!M40</f>
        <v>0</v>
      </c>
      <c r="N13" s="78">
        <f>'WK 3 FIXTURES'!N40</f>
        <v>2</v>
      </c>
      <c r="O13" s="78">
        <f>'WK 3 FIXTURES'!O40</f>
        <v>0</v>
      </c>
      <c r="P13" s="78">
        <f>'WK 3 FIXTURES'!P40</f>
        <v>0</v>
      </c>
      <c r="Q13" s="79">
        <f t="shared" si="0"/>
        <v>6</v>
      </c>
    </row>
    <row r="14" spans="1:20" ht="15.75" x14ac:dyDescent="0.25">
      <c r="A14" s="67">
        <v>3</v>
      </c>
      <c r="F14" s="67" t="s">
        <v>3</v>
      </c>
      <c r="G14" s="68">
        <v>46126</v>
      </c>
      <c r="H14" s="78">
        <f>'WK 3 FIXTURES'!H41</f>
        <v>3</v>
      </c>
      <c r="I14" s="91">
        <f>'WK 3 FIXTURES'!I41</f>
        <v>0</v>
      </c>
      <c r="J14" s="78">
        <f>'WK 3 FIXTURES'!J41</f>
        <v>0</v>
      </c>
      <c r="K14" s="78">
        <f>'WK 3 FIXTURES'!K41</f>
        <v>3</v>
      </c>
      <c r="L14" s="78">
        <f>'WK 3 FIXTURES'!L41</f>
        <v>1</v>
      </c>
      <c r="M14" s="91">
        <f>'WK 3 FIXTURES'!M41</f>
        <v>0</v>
      </c>
      <c r="N14" s="78">
        <f>'WK 3 FIXTURES'!N41</f>
        <v>1</v>
      </c>
      <c r="O14" s="78">
        <f>'WK 3 FIXTURES'!O41</f>
        <v>0</v>
      </c>
      <c r="P14" s="78">
        <f>'WK 3 FIXTURES'!P41</f>
        <v>0</v>
      </c>
      <c r="Q14" s="79">
        <f t="shared" si="0"/>
        <v>8</v>
      </c>
    </row>
    <row r="15" spans="1:20" ht="15.75" x14ac:dyDescent="0.25">
      <c r="A15" s="67">
        <v>3</v>
      </c>
      <c r="F15" s="67" t="s">
        <v>1</v>
      </c>
      <c r="G15" s="68">
        <v>46127</v>
      </c>
      <c r="H15" s="78">
        <f>'WK 3 FIXTURES'!H42</f>
        <v>2</v>
      </c>
      <c r="I15" s="91">
        <f>'WK 3 FIXTURES'!I42</f>
        <v>0</v>
      </c>
      <c r="J15" s="78">
        <f>'WK 3 FIXTURES'!J42</f>
        <v>0</v>
      </c>
      <c r="K15" s="78">
        <f>'WK 3 FIXTURES'!K42</f>
        <v>0</v>
      </c>
      <c r="L15" s="78">
        <f>'WK 3 FIXTURES'!L42</f>
        <v>0</v>
      </c>
      <c r="M15" s="91">
        <f>'WK 3 FIXTURES'!M42</f>
        <v>0</v>
      </c>
      <c r="N15" s="78">
        <f>'WK 3 FIXTURES'!N42</f>
        <v>3</v>
      </c>
      <c r="O15" s="78">
        <f>'WK 3 FIXTURES'!O42</f>
        <v>2</v>
      </c>
      <c r="P15" s="78">
        <f>'WK 3 FIXTURES'!P42</f>
        <v>0</v>
      </c>
      <c r="Q15" s="79">
        <f t="shared" si="0"/>
        <v>7</v>
      </c>
    </row>
    <row r="16" spans="1:20" ht="15.75" x14ac:dyDescent="0.25">
      <c r="A16" s="67">
        <v>3</v>
      </c>
      <c r="F16" s="67" t="s">
        <v>2</v>
      </c>
      <c r="G16" s="68">
        <v>46128</v>
      </c>
      <c r="H16" s="78">
        <f>'WK 3 FIXTURES'!H43</f>
        <v>0</v>
      </c>
      <c r="I16" s="91">
        <f>'WK 3 FIXTURES'!I43</f>
        <v>0</v>
      </c>
      <c r="J16" s="78">
        <f>'WK 3 FIXTURES'!J43</f>
        <v>0</v>
      </c>
      <c r="K16" s="78">
        <f>'WK 3 FIXTURES'!K43</f>
        <v>0</v>
      </c>
      <c r="L16" s="78">
        <f>'WK 3 FIXTURES'!L43</f>
        <v>0</v>
      </c>
      <c r="M16" s="91">
        <f>'WK 3 FIXTURES'!M43</f>
        <v>0</v>
      </c>
      <c r="N16" s="78">
        <f>'WK 3 FIXTURES'!N43</f>
        <v>0</v>
      </c>
      <c r="O16" s="78">
        <f>'WK 3 FIXTURES'!O43</f>
        <v>1</v>
      </c>
      <c r="P16" s="78">
        <f>'WK 3 FIXTURES'!P43</f>
        <v>0</v>
      </c>
      <c r="Q16" s="79">
        <f t="shared" si="0"/>
        <v>1</v>
      </c>
    </row>
    <row r="17" spans="1:18" ht="15.75" x14ac:dyDescent="0.25">
      <c r="A17" s="67">
        <v>4</v>
      </c>
      <c r="F17" s="67" t="s">
        <v>4</v>
      </c>
      <c r="G17" s="68">
        <v>46132</v>
      </c>
      <c r="H17" s="78">
        <f>'WK 4 FIXTURES'!H40</f>
        <v>0</v>
      </c>
      <c r="I17" s="91">
        <f>'WK 4 FIXTURES'!I40</f>
        <v>0</v>
      </c>
      <c r="J17" s="78">
        <f>'WK 4 FIXTURES'!J40</f>
        <v>0</v>
      </c>
      <c r="K17" s="78">
        <f>'WK 4 FIXTURES'!K40</f>
        <v>3</v>
      </c>
      <c r="L17" s="78">
        <f>'WK 4 FIXTURES'!L40</f>
        <v>0</v>
      </c>
      <c r="M17" s="91">
        <f>'WK 4 FIXTURES'!M40</f>
        <v>0</v>
      </c>
      <c r="N17" s="78">
        <f>'WK 4 FIXTURES'!N40</f>
        <v>1</v>
      </c>
      <c r="O17" s="78">
        <f>'WK 4 FIXTURES'!O40</f>
        <v>1</v>
      </c>
      <c r="P17" s="78">
        <f>'WK 4 FIXTURES'!P40</f>
        <v>0</v>
      </c>
      <c r="Q17" s="79">
        <f t="shared" si="0"/>
        <v>5</v>
      </c>
      <c r="R17" s="80"/>
    </row>
    <row r="18" spans="1:18" ht="15.75" x14ac:dyDescent="0.25">
      <c r="A18" s="67">
        <v>4</v>
      </c>
      <c r="F18" s="67" t="s">
        <v>3</v>
      </c>
      <c r="G18" s="68">
        <v>46133</v>
      </c>
      <c r="H18" s="78">
        <f>'WK 4 FIXTURES'!H41</f>
        <v>4</v>
      </c>
      <c r="I18" s="91">
        <f>'WK 4 FIXTURES'!I41</f>
        <v>0</v>
      </c>
      <c r="J18" s="78">
        <f>'WK 4 FIXTURES'!J41</f>
        <v>0</v>
      </c>
      <c r="K18" s="78">
        <f>'WK 4 FIXTURES'!K41</f>
        <v>2</v>
      </c>
      <c r="L18" s="78">
        <f>'WK 4 FIXTURES'!L41</f>
        <v>0</v>
      </c>
      <c r="M18" s="91">
        <f>'WK 4 FIXTURES'!M41</f>
        <v>0</v>
      </c>
      <c r="N18" s="78">
        <f>'WK 4 FIXTURES'!N41</f>
        <v>0</v>
      </c>
      <c r="O18" s="78">
        <f>'WK 4 FIXTURES'!O41</f>
        <v>2</v>
      </c>
      <c r="P18" s="78">
        <f>'WK 4 FIXTURES'!P41</f>
        <v>0</v>
      </c>
      <c r="Q18" s="79">
        <f t="shared" si="0"/>
        <v>8</v>
      </c>
    </row>
    <row r="19" spans="1:18" ht="15.75" x14ac:dyDescent="0.25">
      <c r="A19" s="67">
        <v>4</v>
      </c>
      <c r="F19" s="67" t="s">
        <v>1</v>
      </c>
      <c r="G19" s="68">
        <v>46134</v>
      </c>
      <c r="H19" s="78">
        <f>'WK 4 FIXTURES'!H42</f>
        <v>3</v>
      </c>
      <c r="I19" s="91">
        <f>'WK 4 FIXTURES'!I42</f>
        <v>0</v>
      </c>
      <c r="J19" s="78">
        <f>'WK 4 FIXTURES'!J42</f>
        <v>1</v>
      </c>
      <c r="K19" s="78">
        <f>'WK 4 FIXTURES'!K42</f>
        <v>1</v>
      </c>
      <c r="L19" s="78">
        <f>'WK 4 FIXTURES'!L42</f>
        <v>0</v>
      </c>
      <c r="M19" s="91">
        <f>'WK 4 FIXTURES'!M42</f>
        <v>0</v>
      </c>
      <c r="N19" s="78">
        <f>'WK 4 FIXTURES'!N42</f>
        <v>0</v>
      </c>
      <c r="O19" s="78">
        <f>'WK 4 FIXTURES'!O42</f>
        <v>2</v>
      </c>
      <c r="P19" s="78">
        <f>'WK 4 FIXTURES'!P42</f>
        <v>0</v>
      </c>
      <c r="Q19" s="79">
        <f t="shared" si="0"/>
        <v>7</v>
      </c>
    </row>
    <row r="20" spans="1:18" ht="15.75" x14ac:dyDescent="0.25">
      <c r="A20" s="67">
        <v>4</v>
      </c>
      <c r="F20" s="67" t="s">
        <v>2</v>
      </c>
      <c r="G20" s="68">
        <v>46135</v>
      </c>
      <c r="H20" s="78">
        <f>'WK 4 FIXTURES'!H43</f>
        <v>0</v>
      </c>
      <c r="I20" s="91">
        <f>'WK 4 FIXTURES'!I43</f>
        <v>0</v>
      </c>
      <c r="J20" s="78">
        <f>'WK 4 FIXTURES'!J43</f>
        <v>0</v>
      </c>
      <c r="K20" s="78">
        <f>'WK 4 FIXTURES'!K43</f>
        <v>0</v>
      </c>
      <c r="L20" s="78">
        <f>'WK 4 FIXTURES'!L43</f>
        <v>0</v>
      </c>
      <c r="M20" s="91">
        <f>'WK 4 FIXTURES'!M43</f>
        <v>0</v>
      </c>
      <c r="N20" s="78">
        <f>'WK 4 FIXTURES'!N43</f>
        <v>0</v>
      </c>
      <c r="O20" s="78">
        <f>'WK 4 FIXTURES'!O43</f>
        <v>1</v>
      </c>
      <c r="P20" s="78">
        <f>'WK 4 FIXTURES'!P43</f>
        <v>0</v>
      </c>
      <c r="Q20" s="79">
        <f t="shared" si="0"/>
        <v>1</v>
      </c>
    </row>
    <row r="21" spans="1:18" ht="15.75" x14ac:dyDescent="0.25">
      <c r="A21" s="67">
        <v>5</v>
      </c>
      <c r="F21" s="67" t="s">
        <v>4</v>
      </c>
      <c r="G21" s="68">
        <v>46139</v>
      </c>
      <c r="H21" s="78">
        <f>'WK 5 FIXTURES'!H40</f>
        <v>0</v>
      </c>
      <c r="I21" s="91">
        <f>'WK 5 FIXTURES'!I40</f>
        <v>0</v>
      </c>
      <c r="J21" s="78">
        <f>'WK 5 FIXTURES'!J40</f>
        <v>1</v>
      </c>
      <c r="K21" s="78">
        <f>'WK 5 FIXTURES'!K40</f>
        <v>3</v>
      </c>
      <c r="L21" s="78">
        <f>'WK 5 FIXTURES'!L40</f>
        <v>0</v>
      </c>
      <c r="M21" s="91">
        <f>'WK 5 FIXTURES'!M40</f>
        <v>0</v>
      </c>
      <c r="N21" s="78">
        <f>'WK 5 FIXTURES'!N40</f>
        <v>1</v>
      </c>
      <c r="O21" s="78">
        <f>'WK 5 FIXTURES'!O40</f>
        <v>0</v>
      </c>
      <c r="P21" s="78">
        <f>'WK 5 FIXTURES'!P40</f>
        <v>0</v>
      </c>
      <c r="Q21" s="79">
        <f t="shared" si="0"/>
        <v>5</v>
      </c>
      <c r="R21" s="80"/>
    </row>
    <row r="22" spans="1:18" ht="15.75" x14ac:dyDescent="0.25">
      <c r="A22" s="67">
        <v>5</v>
      </c>
      <c r="F22" s="67" t="s">
        <v>3</v>
      </c>
      <c r="G22" s="68">
        <v>46140</v>
      </c>
      <c r="H22" s="78">
        <f>'WK 5 FIXTURES'!H41</f>
        <v>1</v>
      </c>
      <c r="I22" s="91">
        <f>'WK 5 FIXTURES'!I41</f>
        <v>0</v>
      </c>
      <c r="J22" s="78">
        <f>'WK 5 FIXTURES'!J41</f>
        <v>1</v>
      </c>
      <c r="K22" s="78">
        <f>'WK 5 FIXTURES'!K41</f>
        <v>3</v>
      </c>
      <c r="L22" s="78">
        <f>'WK 5 FIXTURES'!L41</f>
        <v>1</v>
      </c>
      <c r="M22" s="91">
        <f>'WK 5 FIXTURES'!M41</f>
        <v>0</v>
      </c>
      <c r="N22" s="78">
        <f>'WK 5 FIXTURES'!N41</f>
        <v>0</v>
      </c>
      <c r="O22" s="78">
        <f>'WK 5 FIXTURES'!O41</f>
        <v>1</v>
      </c>
      <c r="P22" s="78">
        <f>'WK 5 FIXTURES'!P41</f>
        <v>0</v>
      </c>
      <c r="Q22" s="79">
        <f t="shared" si="0"/>
        <v>7</v>
      </c>
    </row>
    <row r="23" spans="1:18" ht="15.75" x14ac:dyDescent="0.25">
      <c r="A23" s="67">
        <v>5</v>
      </c>
      <c r="F23" s="67" t="s">
        <v>1</v>
      </c>
      <c r="G23" s="68">
        <v>46141</v>
      </c>
      <c r="H23" s="78">
        <f>'WK 5 FIXTURES'!H42</f>
        <v>3</v>
      </c>
      <c r="I23" s="91">
        <f>'WK 5 FIXTURES'!I42</f>
        <v>0</v>
      </c>
      <c r="J23" s="78">
        <f>'WK 5 FIXTURES'!J42</f>
        <v>1</v>
      </c>
      <c r="K23" s="78">
        <f>'WK 5 FIXTURES'!K42</f>
        <v>1</v>
      </c>
      <c r="L23" s="78">
        <f>'WK 5 FIXTURES'!L42</f>
        <v>0</v>
      </c>
      <c r="M23" s="91">
        <f>'WK 5 FIXTURES'!M42</f>
        <v>0</v>
      </c>
      <c r="N23" s="78">
        <f>'WK 5 FIXTURES'!N42</f>
        <v>1</v>
      </c>
      <c r="O23" s="78">
        <f>'WK 5 FIXTURES'!O42</f>
        <v>2</v>
      </c>
      <c r="P23" s="78">
        <f>'WK 5 FIXTURES'!P42</f>
        <v>0</v>
      </c>
      <c r="Q23" s="79">
        <f t="shared" si="0"/>
        <v>8</v>
      </c>
    </row>
    <row r="24" spans="1:18" ht="15.75" x14ac:dyDescent="0.25">
      <c r="A24" s="67">
        <v>5</v>
      </c>
      <c r="F24" s="67" t="s">
        <v>2</v>
      </c>
      <c r="G24" s="68">
        <v>46142</v>
      </c>
      <c r="H24" s="78">
        <f>'WK 5 FIXTURES'!H43</f>
        <v>0</v>
      </c>
      <c r="I24" s="91">
        <f>'WK 5 FIXTURES'!I43</f>
        <v>0</v>
      </c>
      <c r="J24" s="78">
        <f>'WK 5 FIXTURES'!J43</f>
        <v>0</v>
      </c>
      <c r="K24" s="78">
        <f>'WK 5 FIXTURES'!K43</f>
        <v>0</v>
      </c>
      <c r="L24" s="78">
        <f>'WK 5 FIXTURES'!L43</f>
        <v>0</v>
      </c>
      <c r="M24" s="91">
        <f>'WK 5 FIXTURES'!M43</f>
        <v>0</v>
      </c>
      <c r="N24" s="78">
        <f>'WK 5 FIXTURES'!N43</f>
        <v>0</v>
      </c>
      <c r="O24" s="78">
        <f>'WK 5 FIXTURES'!O43</f>
        <v>1</v>
      </c>
      <c r="P24" s="78">
        <f>'WK 5 FIXTURES'!P43</f>
        <v>0</v>
      </c>
      <c r="Q24" s="79">
        <f t="shared" si="0"/>
        <v>1</v>
      </c>
    </row>
    <row r="25" spans="1:18" ht="15.75" x14ac:dyDescent="0.25">
      <c r="A25" s="67">
        <v>6</v>
      </c>
      <c r="F25" s="81" t="s">
        <v>4</v>
      </c>
      <c r="G25" s="82">
        <v>46146</v>
      </c>
      <c r="H25" s="91">
        <f>'WK 6 FIXTURES'!H40</f>
        <v>0</v>
      </c>
      <c r="I25" s="91">
        <f>'WK 6 FIXTURES'!I40</f>
        <v>0</v>
      </c>
      <c r="J25" s="91">
        <f>'WK 6 FIXTURES'!J40</f>
        <v>0</v>
      </c>
      <c r="K25" s="97">
        <f>'WK 6 FIXTURES'!K40</f>
        <v>0</v>
      </c>
      <c r="L25" s="91">
        <f>'WK 6 FIXTURES'!L40</f>
        <v>0</v>
      </c>
      <c r="M25" s="91">
        <f>'WK 6 FIXTURES'!M40</f>
        <v>0</v>
      </c>
      <c r="N25" s="97">
        <f>'WK 6 FIXTURES'!N40</f>
        <v>0</v>
      </c>
      <c r="O25" s="91">
        <f>'WK 6 FIXTURES'!O40</f>
        <v>0</v>
      </c>
      <c r="P25" s="91">
        <f>'WK 6 FIXTURES'!P40</f>
        <v>0</v>
      </c>
      <c r="Q25" s="98">
        <f t="shared" si="0"/>
        <v>0</v>
      </c>
      <c r="R25" s="84" t="s">
        <v>151</v>
      </c>
    </row>
    <row r="26" spans="1:18" ht="15.75" x14ac:dyDescent="0.25">
      <c r="A26" s="67">
        <v>6</v>
      </c>
      <c r="F26" s="67" t="s">
        <v>3</v>
      </c>
      <c r="G26" s="68">
        <v>46147</v>
      </c>
      <c r="H26" s="78">
        <f>'WK 6 FIXTURES'!H41</f>
        <v>4</v>
      </c>
      <c r="I26" s="91">
        <f>'WK 6 FIXTURES'!I41</f>
        <v>0</v>
      </c>
      <c r="J26" s="78">
        <f>'WK 6 FIXTURES'!J41</f>
        <v>0</v>
      </c>
      <c r="K26" s="78">
        <f>'WK 6 FIXTURES'!K41</f>
        <v>2</v>
      </c>
      <c r="L26" s="78">
        <f>'WK 6 FIXTURES'!L41</f>
        <v>0</v>
      </c>
      <c r="M26" s="91">
        <f>'WK 6 FIXTURES'!M41</f>
        <v>0</v>
      </c>
      <c r="N26" s="78">
        <f>'WK 6 FIXTURES'!N41</f>
        <v>1</v>
      </c>
      <c r="O26" s="78">
        <f>'WK 6 FIXTURES'!O41</f>
        <v>2</v>
      </c>
      <c r="P26" s="78">
        <f>'WK 6 FIXTURES'!P41</f>
        <v>0</v>
      </c>
      <c r="Q26" s="79">
        <f t="shared" si="0"/>
        <v>9</v>
      </c>
    </row>
    <row r="27" spans="1:18" ht="15.75" x14ac:dyDescent="0.25">
      <c r="A27" s="67">
        <v>6</v>
      </c>
      <c r="F27" s="67" t="s">
        <v>1</v>
      </c>
      <c r="G27" s="68">
        <v>46148</v>
      </c>
      <c r="H27" s="78">
        <f>'WK 6 FIXTURES'!H42</f>
        <v>4</v>
      </c>
      <c r="I27" s="91">
        <f>'WK 6 FIXTURES'!I42</f>
        <v>0</v>
      </c>
      <c r="J27" s="78">
        <f>'WK 6 FIXTURES'!J42</f>
        <v>1</v>
      </c>
      <c r="K27" s="78">
        <f>'WK 6 FIXTURES'!K42</f>
        <v>1</v>
      </c>
      <c r="L27" s="78">
        <f>'WK 6 FIXTURES'!L42</f>
        <v>1</v>
      </c>
      <c r="M27" s="91">
        <f>'WK 6 FIXTURES'!M42</f>
        <v>0</v>
      </c>
      <c r="N27" s="78">
        <f>'WK 6 FIXTURES'!N42</f>
        <v>2</v>
      </c>
      <c r="O27" s="78">
        <f>'WK 6 FIXTURES'!O42</f>
        <v>0</v>
      </c>
      <c r="P27" s="78">
        <f>'WK 6 FIXTURES'!P42</f>
        <v>0</v>
      </c>
      <c r="Q27" s="79">
        <f t="shared" si="0"/>
        <v>9</v>
      </c>
    </row>
    <row r="28" spans="1:18" ht="15.75" x14ac:dyDescent="0.25">
      <c r="A28" s="67">
        <v>6</v>
      </c>
      <c r="F28" s="67" t="s">
        <v>2</v>
      </c>
      <c r="G28" s="68">
        <v>46149</v>
      </c>
      <c r="H28" s="78">
        <f>'WK 6 FIXTURES'!H43</f>
        <v>0</v>
      </c>
      <c r="I28" s="91">
        <f>'WK 6 FIXTURES'!I43</f>
        <v>0</v>
      </c>
      <c r="J28" s="78">
        <f>'WK 6 FIXTURES'!J43</f>
        <v>0</v>
      </c>
      <c r="K28" s="78">
        <f>'WK 6 FIXTURES'!K43</f>
        <v>0</v>
      </c>
      <c r="L28" s="78">
        <f>'WK 6 FIXTURES'!L43</f>
        <v>0</v>
      </c>
      <c r="M28" s="91">
        <f>'WK 6 FIXTURES'!M43</f>
        <v>0</v>
      </c>
      <c r="N28" s="78">
        <f>'WK 6 FIXTURES'!N43</f>
        <v>2</v>
      </c>
      <c r="O28" s="78">
        <f>'WK 6 FIXTURES'!O43</f>
        <v>1</v>
      </c>
      <c r="P28" s="78">
        <f>'WK 6 FIXTURES'!P43</f>
        <v>0</v>
      </c>
      <c r="Q28" s="79">
        <f t="shared" si="0"/>
        <v>3</v>
      </c>
    </row>
    <row r="29" spans="1:18" ht="15.75" x14ac:dyDescent="0.25">
      <c r="A29" s="67">
        <v>7</v>
      </c>
      <c r="F29" s="67" t="s">
        <v>4</v>
      </c>
      <c r="G29" s="68">
        <v>46153</v>
      </c>
      <c r="H29" s="85">
        <f>'WK 7 FIXTURES'!H40</f>
        <v>0</v>
      </c>
      <c r="I29" s="92">
        <f>'WK 7 FIXTURES'!I40</f>
        <v>0</v>
      </c>
      <c r="J29" s="85">
        <f>'WK 7 FIXTURES'!J40</f>
        <v>0</v>
      </c>
      <c r="K29" s="85">
        <f>'WK 7 FIXTURES'!K40</f>
        <v>3</v>
      </c>
      <c r="L29" s="85">
        <f>'WK 7 FIXTURES'!L40</f>
        <v>0</v>
      </c>
      <c r="M29" s="92">
        <f>'WK 7 FIXTURES'!M40</f>
        <v>0</v>
      </c>
      <c r="N29" s="85">
        <f>'WK 7 FIXTURES'!N40</f>
        <v>1</v>
      </c>
      <c r="O29" s="85">
        <f>'WK 7 FIXTURES'!O40</f>
        <v>2</v>
      </c>
      <c r="P29" s="85">
        <f>'WK 7 FIXTURES'!P40</f>
        <v>0</v>
      </c>
      <c r="Q29" s="79">
        <f t="shared" si="0"/>
        <v>6</v>
      </c>
      <c r="R29" s="80"/>
    </row>
    <row r="30" spans="1:18" ht="15.75" x14ac:dyDescent="0.25">
      <c r="A30" s="67">
        <v>7</v>
      </c>
      <c r="F30" s="67" t="s">
        <v>3</v>
      </c>
      <c r="G30" s="68">
        <v>46154</v>
      </c>
      <c r="H30" s="85">
        <f>'WK 7 FIXTURES'!H41</f>
        <v>3</v>
      </c>
      <c r="I30" s="92">
        <f>'WK 7 FIXTURES'!I41</f>
        <v>0</v>
      </c>
      <c r="J30" s="85">
        <f>'WK 7 FIXTURES'!J41</f>
        <v>1</v>
      </c>
      <c r="K30" s="85">
        <f>'WK 7 FIXTURES'!K41</f>
        <v>2</v>
      </c>
      <c r="L30" s="85">
        <f>'WK 7 FIXTURES'!L41</f>
        <v>1</v>
      </c>
      <c r="M30" s="92">
        <f>'WK 7 FIXTURES'!M41</f>
        <v>0</v>
      </c>
      <c r="N30" s="85">
        <f>'WK 7 FIXTURES'!N41</f>
        <v>0</v>
      </c>
      <c r="O30" s="85">
        <f>'WK 7 FIXTURES'!O41</f>
        <v>1</v>
      </c>
      <c r="P30" s="85">
        <f>'WK 7 FIXTURES'!P41</f>
        <v>0</v>
      </c>
      <c r="Q30" s="79">
        <f t="shared" si="0"/>
        <v>8</v>
      </c>
    </row>
    <row r="31" spans="1:18" ht="15.75" x14ac:dyDescent="0.25">
      <c r="A31" s="67">
        <v>7</v>
      </c>
      <c r="F31" s="67" t="s">
        <v>1</v>
      </c>
      <c r="G31" s="68">
        <v>46155</v>
      </c>
      <c r="H31" s="85">
        <f>'WK 7 FIXTURES'!H42</f>
        <v>2</v>
      </c>
      <c r="I31" s="92">
        <f>'WK 7 FIXTURES'!I42</f>
        <v>0</v>
      </c>
      <c r="J31" s="85">
        <f>'WK 7 FIXTURES'!J42</f>
        <v>1</v>
      </c>
      <c r="K31" s="85">
        <f>'WK 7 FIXTURES'!K42</f>
        <v>1</v>
      </c>
      <c r="L31" s="85">
        <f>'WK 7 FIXTURES'!L42</f>
        <v>1</v>
      </c>
      <c r="M31" s="92">
        <f>'WK 7 FIXTURES'!M42</f>
        <v>0</v>
      </c>
      <c r="N31" s="85">
        <f>'WK 7 FIXTURES'!N42</f>
        <v>1</v>
      </c>
      <c r="O31" s="85">
        <f>'WK 7 FIXTURES'!O42</f>
        <v>0</v>
      </c>
      <c r="P31" s="85">
        <f>'WK 7 FIXTURES'!P42</f>
        <v>0</v>
      </c>
      <c r="Q31" s="79">
        <f t="shared" si="0"/>
        <v>6</v>
      </c>
    </row>
    <row r="32" spans="1:18" ht="15.75" x14ac:dyDescent="0.25">
      <c r="A32" s="67">
        <v>7</v>
      </c>
      <c r="F32" s="67" t="s">
        <v>2</v>
      </c>
      <c r="G32" s="68">
        <v>46156</v>
      </c>
      <c r="H32" s="85">
        <f>'WK 7 FIXTURES'!H43</f>
        <v>0</v>
      </c>
      <c r="I32" s="92">
        <f>'WK 7 FIXTURES'!I43</f>
        <v>0</v>
      </c>
      <c r="J32" s="85">
        <f>'WK 7 FIXTURES'!J43</f>
        <v>0</v>
      </c>
      <c r="K32" s="85">
        <f>'WK 7 FIXTURES'!K43</f>
        <v>0</v>
      </c>
      <c r="L32" s="85">
        <f>'WK 7 FIXTURES'!L43</f>
        <v>0</v>
      </c>
      <c r="M32" s="92">
        <f>'WK 7 FIXTURES'!M43</f>
        <v>0</v>
      </c>
      <c r="N32" s="85">
        <f>'WK 7 FIXTURES'!N43</f>
        <v>0</v>
      </c>
      <c r="O32" s="85">
        <f>'WK 7 FIXTURES'!O43</f>
        <v>1</v>
      </c>
      <c r="P32" s="85">
        <f>'WK 7 FIXTURES'!P43</f>
        <v>0</v>
      </c>
      <c r="Q32" s="79">
        <f t="shared" si="0"/>
        <v>1</v>
      </c>
    </row>
    <row r="33" spans="1:18" ht="15.75" x14ac:dyDescent="0.25">
      <c r="A33" s="67">
        <v>8</v>
      </c>
      <c r="F33" s="67" t="s">
        <v>4</v>
      </c>
      <c r="G33" s="68">
        <v>46160</v>
      </c>
      <c r="H33" s="78">
        <f>'WK 8 FIXTURES'!H40</f>
        <v>1</v>
      </c>
      <c r="I33" s="91">
        <f>'WK 8 FIXTURES'!I40</f>
        <v>0</v>
      </c>
      <c r="J33" s="83">
        <f>'WK 8 FIXTURES'!J40</f>
        <v>1</v>
      </c>
      <c r="K33" s="78">
        <f>'WK 8 FIXTURES'!K40</f>
        <v>1</v>
      </c>
      <c r="L33" s="78">
        <f>'WK 8 FIXTURES'!L40</f>
        <v>0</v>
      </c>
      <c r="M33" s="91">
        <f>'WK 8 FIXTURES'!M40</f>
        <v>0</v>
      </c>
      <c r="N33" s="78">
        <f>'WK 8 FIXTURES'!N40</f>
        <v>0</v>
      </c>
      <c r="O33" s="78">
        <f>'WK 8 FIXTURES'!O40</f>
        <v>2</v>
      </c>
      <c r="P33" s="78">
        <f>'WK 8 FIXTURES'!P40</f>
        <v>0</v>
      </c>
      <c r="Q33" s="79">
        <f t="shared" si="0"/>
        <v>5</v>
      </c>
      <c r="R33" s="80" t="s">
        <v>154</v>
      </c>
    </row>
    <row r="34" spans="1:18" ht="15.75" x14ac:dyDescent="0.25">
      <c r="A34" s="67">
        <v>8</v>
      </c>
      <c r="F34" s="67" t="s">
        <v>3</v>
      </c>
      <c r="G34" s="68">
        <v>46161</v>
      </c>
      <c r="H34" s="78">
        <f>'WK 8 FIXTURES'!H41</f>
        <v>3</v>
      </c>
      <c r="I34" s="91">
        <f>'WK 8 FIXTURES'!I41</f>
        <v>0</v>
      </c>
      <c r="J34" s="78">
        <f>'WK 8 FIXTURES'!J41</f>
        <v>1</v>
      </c>
      <c r="K34" s="78">
        <f>'WK 8 FIXTURES'!K41</f>
        <v>3</v>
      </c>
      <c r="L34" s="78">
        <f>'WK 8 FIXTURES'!L41</f>
        <v>0</v>
      </c>
      <c r="M34" s="91">
        <f>'WK 8 FIXTURES'!M41</f>
        <v>0</v>
      </c>
      <c r="N34" s="78">
        <f>'WK 8 FIXTURES'!N41</f>
        <v>0</v>
      </c>
      <c r="O34" s="78">
        <f>'WK 8 FIXTURES'!O41</f>
        <v>2</v>
      </c>
      <c r="P34" s="78">
        <f>'WK 8 FIXTURES'!P41</f>
        <v>0</v>
      </c>
      <c r="Q34" s="79">
        <f t="shared" si="0"/>
        <v>9</v>
      </c>
    </row>
    <row r="35" spans="1:18" ht="15.75" x14ac:dyDescent="0.25">
      <c r="A35" s="67">
        <v>8</v>
      </c>
      <c r="F35" s="67" t="s">
        <v>1</v>
      </c>
      <c r="G35" s="68">
        <v>46162</v>
      </c>
      <c r="H35" s="78">
        <f>'WK 8 FIXTURES'!H42</f>
        <v>1</v>
      </c>
      <c r="I35" s="91">
        <f>'WK 8 FIXTURES'!I42</f>
        <v>0</v>
      </c>
      <c r="J35" s="78">
        <f>'WK 8 FIXTURES'!J42</f>
        <v>1</v>
      </c>
      <c r="K35" s="78">
        <f>'WK 8 FIXTURES'!K42</f>
        <v>1</v>
      </c>
      <c r="L35" s="78">
        <f>'WK 8 FIXTURES'!L42</f>
        <v>0</v>
      </c>
      <c r="M35" s="91">
        <f>'WK 8 FIXTURES'!M42</f>
        <v>0</v>
      </c>
      <c r="N35" s="78">
        <f>'WK 8 FIXTURES'!N42</f>
        <v>1</v>
      </c>
      <c r="O35" s="78">
        <f>'WK 8 FIXTURES'!O42</f>
        <v>2</v>
      </c>
      <c r="P35" s="78">
        <f>'WK 8 FIXTURES'!P42</f>
        <v>0</v>
      </c>
      <c r="Q35" s="79">
        <f t="shared" si="0"/>
        <v>6</v>
      </c>
    </row>
    <row r="36" spans="1:18" ht="15.75" x14ac:dyDescent="0.25">
      <c r="A36" s="67">
        <v>8</v>
      </c>
      <c r="F36" s="67" t="s">
        <v>2</v>
      </c>
      <c r="G36" s="68">
        <v>46163</v>
      </c>
      <c r="H36" s="78">
        <f>'WK 8 FIXTURES'!H43</f>
        <v>0</v>
      </c>
      <c r="I36" s="91">
        <f>'WK 8 FIXTURES'!I43</f>
        <v>0</v>
      </c>
      <c r="J36" s="78">
        <f>'WK 8 FIXTURES'!J43</f>
        <v>0</v>
      </c>
      <c r="K36" s="78">
        <f>'WK 8 FIXTURES'!K43</f>
        <v>0</v>
      </c>
      <c r="L36" s="78">
        <f>'WK 8 FIXTURES'!L43</f>
        <v>0</v>
      </c>
      <c r="M36" s="91">
        <f>'WK 8 FIXTURES'!M43</f>
        <v>0</v>
      </c>
      <c r="N36" s="78">
        <f>'WK 8 FIXTURES'!N43</f>
        <v>1</v>
      </c>
      <c r="O36" s="78">
        <f>'WK 8 FIXTURES'!O43</f>
        <v>0</v>
      </c>
      <c r="P36" s="78">
        <f>'WK 8 FIXTURES'!P43</f>
        <v>0</v>
      </c>
      <c r="Q36" s="79">
        <f t="shared" si="0"/>
        <v>1</v>
      </c>
    </row>
    <row r="37" spans="1:18" ht="15.75" x14ac:dyDescent="0.25">
      <c r="A37" s="67">
        <v>9</v>
      </c>
      <c r="F37" s="67" t="s">
        <v>4</v>
      </c>
      <c r="G37" s="68">
        <v>46174</v>
      </c>
      <c r="H37" s="78">
        <f>'WK 9 FIXTURES'!H40</f>
        <v>1</v>
      </c>
      <c r="I37" s="91">
        <f>'WK 9 FIXTURES'!I40</f>
        <v>0</v>
      </c>
      <c r="J37" s="78">
        <f>'WK 9 FIXTURES'!J40</f>
        <v>1</v>
      </c>
      <c r="K37" s="78">
        <f>'WK 9 FIXTURES'!K40</f>
        <v>1</v>
      </c>
      <c r="L37" s="78">
        <f>'WK 9 FIXTURES'!L40</f>
        <v>0</v>
      </c>
      <c r="M37" s="91">
        <f>'WK 9 FIXTURES'!M40</f>
        <v>0</v>
      </c>
      <c r="N37" s="78">
        <f>'WK 9 FIXTURES'!N40</f>
        <v>1</v>
      </c>
      <c r="O37" s="78">
        <f>'WK 9 FIXTURES'!O40</f>
        <v>2</v>
      </c>
      <c r="P37" s="78">
        <f>'WK 9 FIXTURES'!P40</f>
        <v>0</v>
      </c>
      <c r="Q37" s="79">
        <f t="shared" si="0"/>
        <v>6</v>
      </c>
    </row>
    <row r="38" spans="1:18" ht="15.75" x14ac:dyDescent="0.25">
      <c r="A38" s="67">
        <v>9</v>
      </c>
      <c r="F38" s="67" t="s">
        <v>3</v>
      </c>
      <c r="G38" s="68">
        <v>46175</v>
      </c>
      <c r="H38" s="78">
        <f>'WK 9 FIXTURES'!H41</f>
        <v>1</v>
      </c>
      <c r="I38" s="91">
        <f>'WK 9 FIXTURES'!I41</f>
        <v>0</v>
      </c>
      <c r="J38" s="78">
        <f>'WK 9 FIXTURES'!J41</f>
        <v>0</v>
      </c>
      <c r="K38" s="78">
        <f>'WK 9 FIXTURES'!K41</f>
        <v>3</v>
      </c>
      <c r="L38" s="78">
        <f>'WK 9 FIXTURES'!L41</f>
        <v>1</v>
      </c>
      <c r="M38" s="91">
        <f>'WK 9 FIXTURES'!M41</f>
        <v>0</v>
      </c>
      <c r="N38" s="78">
        <f>'WK 9 FIXTURES'!N41</f>
        <v>1</v>
      </c>
      <c r="O38" s="78">
        <f>'WK 9 FIXTURES'!O41</f>
        <v>2</v>
      </c>
      <c r="P38" s="78">
        <f>'WK 9 FIXTURES'!P41</f>
        <v>0</v>
      </c>
      <c r="Q38" s="79">
        <f t="shared" si="0"/>
        <v>8</v>
      </c>
    </row>
    <row r="39" spans="1:18" ht="15.75" x14ac:dyDescent="0.25">
      <c r="A39" s="67">
        <v>9</v>
      </c>
      <c r="F39" s="67" t="s">
        <v>1</v>
      </c>
      <c r="G39" s="68">
        <v>46176</v>
      </c>
      <c r="H39" s="78">
        <f>'WK 9 FIXTURES'!H42</f>
        <v>1</v>
      </c>
      <c r="I39" s="91">
        <f>'WK 9 FIXTURES'!I42</f>
        <v>0</v>
      </c>
      <c r="J39" s="78">
        <f>'WK 9 FIXTURES'!J42</f>
        <v>1</v>
      </c>
      <c r="K39" s="78">
        <f>'WK 9 FIXTURES'!K42</f>
        <v>0</v>
      </c>
      <c r="L39" s="78">
        <f>'WK 9 FIXTURES'!L42</f>
        <v>0</v>
      </c>
      <c r="M39" s="91">
        <f>'WK 9 FIXTURES'!M42</f>
        <v>0</v>
      </c>
      <c r="N39" s="78">
        <f>'WK 9 FIXTURES'!N42</f>
        <v>2</v>
      </c>
      <c r="O39" s="78">
        <f>'WK 9 FIXTURES'!O42</f>
        <v>2</v>
      </c>
      <c r="P39" s="78">
        <f>'WK 9 FIXTURES'!P42</f>
        <v>0</v>
      </c>
      <c r="Q39" s="79">
        <f t="shared" si="0"/>
        <v>6</v>
      </c>
    </row>
    <row r="40" spans="1:18" ht="15.75" x14ac:dyDescent="0.25">
      <c r="A40" s="67">
        <v>9</v>
      </c>
      <c r="F40" s="67" t="s">
        <v>2</v>
      </c>
      <c r="G40" s="68">
        <v>46177</v>
      </c>
      <c r="H40" s="78">
        <f>'WK 9 FIXTURES'!H43</f>
        <v>0</v>
      </c>
      <c r="I40" s="91">
        <f>'WK 9 FIXTURES'!I43</f>
        <v>0</v>
      </c>
      <c r="J40" s="78">
        <f>'WK 9 FIXTURES'!J43</f>
        <v>0</v>
      </c>
      <c r="K40" s="78">
        <f>'WK 9 FIXTURES'!K43</f>
        <v>0</v>
      </c>
      <c r="L40" s="78">
        <f>'WK 9 FIXTURES'!L43</f>
        <v>0</v>
      </c>
      <c r="M40" s="91">
        <f>'WK 9 FIXTURES'!M43</f>
        <v>0</v>
      </c>
      <c r="N40" s="78">
        <f>'WK 9 FIXTURES'!N43</f>
        <v>1</v>
      </c>
      <c r="O40" s="78">
        <f>'WK 9 FIXTURES'!O43</f>
        <v>0</v>
      </c>
      <c r="P40" s="78">
        <f>'WK 9 FIXTURES'!P43</f>
        <v>0</v>
      </c>
      <c r="Q40" s="79">
        <f t="shared" si="0"/>
        <v>1</v>
      </c>
    </row>
    <row r="41" spans="1:18" ht="15.75" x14ac:dyDescent="0.25">
      <c r="A41" s="67">
        <v>10</v>
      </c>
      <c r="F41" s="67" t="s">
        <v>4</v>
      </c>
      <c r="G41" s="68">
        <v>46181</v>
      </c>
      <c r="H41" s="78">
        <f>'WK 10 FIXTURES'!H40</f>
        <v>1</v>
      </c>
      <c r="I41" s="91">
        <f>'WK 10 FIXTURES'!I40</f>
        <v>0</v>
      </c>
      <c r="J41" s="78">
        <f>'WK 10 FIXTURES'!J40</f>
        <v>1</v>
      </c>
      <c r="K41" s="78">
        <f>'WK 10 FIXTURES'!K40</f>
        <v>2</v>
      </c>
      <c r="L41" s="78">
        <f>'WK 10 FIXTURES'!L40</f>
        <v>0</v>
      </c>
      <c r="M41" s="91">
        <f>'WK 10 FIXTURES'!M40</f>
        <v>0</v>
      </c>
      <c r="N41" s="78">
        <f>'WK 10 FIXTURES'!N40</f>
        <v>1</v>
      </c>
      <c r="O41" s="78">
        <f>'WK 10 FIXTURES'!O40</f>
        <v>2</v>
      </c>
      <c r="P41" s="78">
        <f>'WK 10 FIXTURES'!P40</f>
        <v>0</v>
      </c>
      <c r="Q41" s="79">
        <f t="shared" si="0"/>
        <v>7</v>
      </c>
      <c r="R41" s="80"/>
    </row>
    <row r="42" spans="1:18" ht="15.75" x14ac:dyDescent="0.25">
      <c r="A42" s="67">
        <v>10</v>
      </c>
      <c r="F42" s="67" t="s">
        <v>3</v>
      </c>
      <c r="G42" s="68">
        <v>46182</v>
      </c>
      <c r="H42" s="78">
        <f>'WK 10 FIXTURES'!H41</f>
        <v>2</v>
      </c>
      <c r="I42" s="91">
        <f>'WK 10 FIXTURES'!I41</f>
        <v>0</v>
      </c>
      <c r="J42" s="78">
        <f>'WK 10 FIXTURES'!J41</f>
        <v>1</v>
      </c>
      <c r="K42" s="78">
        <f>'WK 10 FIXTURES'!K41</f>
        <v>2</v>
      </c>
      <c r="L42" s="78">
        <f>'WK 10 FIXTURES'!L41</f>
        <v>0</v>
      </c>
      <c r="M42" s="91">
        <f>'WK 10 FIXTURES'!M41</f>
        <v>0</v>
      </c>
      <c r="N42" s="78">
        <f>'WK 10 FIXTURES'!N41</f>
        <v>1</v>
      </c>
      <c r="O42" s="78">
        <f>'WK 10 FIXTURES'!O41</f>
        <v>2</v>
      </c>
      <c r="P42" s="78">
        <f>'WK 10 FIXTURES'!P41</f>
        <v>0</v>
      </c>
      <c r="Q42" s="79">
        <f t="shared" si="0"/>
        <v>8</v>
      </c>
    </row>
    <row r="43" spans="1:18" ht="15.75" x14ac:dyDescent="0.25">
      <c r="A43" s="67">
        <v>10</v>
      </c>
      <c r="F43" s="67" t="s">
        <v>1</v>
      </c>
      <c r="G43" s="68">
        <v>46183</v>
      </c>
      <c r="H43" s="78">
        <f>'WK 10 FIXTURES'!H42</f>
        <v>2</v>
      </c>
      <c r="I43" s="91">
        <f>'WK 10 FIXTURES'!I42</f>
        <v>0</v>
      </c>
      <c r="J43" s="78">
        <f>'WK 10 FIXTURES'!J42</f>
        <v>1</v>
      </c>
      <c r="K43" s="78">
        <f>'WK 10 FIXTURES'!K42</f>
        <v>0</v>
      </c>
      <c r="L43" s="78">
        <f>'WK 10 FIXTURES'!L42</f>
        <v>0</v>
      </c>
      <c r="M43" s="91">
        <f>'WK 10 FIXTURES'!M42</f>
        <v>0</v>
      </c>
      <c r="N43" s="78">
        <f>'WK 10 FIXTURES'!N42</f>
        <v>1</v>
      </c>
      <c r="O43" s="78">
        <f>'WK 10 FIXTURES'!O42</f>
        <v>1</v>
      </c>
      <c r="P43" s="78">
        <f>'WK 10 FIXTURES'!P42</f>
        <v>0</v>
      </c>
      <c r="Q43" s="79">
        <f t="shared" si="0"/>
        <v>5</v>
      </c>
    </row>
    <row r="44" spans="1:18" ht="15.75" x14ac:dyDescent="0.25">
      <c r="A44" s="67">
        <v>10</v>
      </c>
      <c r="F44" s="67" t="s">
        <v>2</v>
      </c>
      <c r="G44" s="68">
        <v>46184</v>
      </c>
      <c r="H44" s="78">
        <f>'WK 10 FIXTURES'!H43</f>
        <v>0</v>
      </c>
      <c r="I44" s="91">
        <f>'WK 10 FIXTURES'!I43</f>
        <v>0</v>
      </c>
      <c r="J44" s="78">
        <f>'WK 10 FIXTURES'!J43</f>
        <v>0</v>
      </c>
      <c r="K44" s="78">
        <f>'WK 10 FIXTURES'!K43</f>
        <v>0</v>
      </c>
      <c r="L44" s="78">
        <f>'WK 10 FIXTURES'!L43</f>
        <v>0</v>
      </c>
      <c r="M44" s="91">
        <f>'WK 10 FIXTURES'!M43</f>
        <v>0</v>
      </c>
      <c r="N44" s="78">
        <f>'WK 10 FIXTURES'!N43</f>
        <v>2</v>
      </c>
      <c r="O44" s="78">
        <f>'WK 10 FIXTURES'!O43</f>
        <v>0</v>
      </c>
      <c r="P44" s="78">
        <f>'WK 10 FIXTURES'!P43</f>
        <v>0</v>
      </c>
      <c r="Q44" s="79">
        <f t="shared" si="0"/>
        <v>2</v>
      </c>
    </row>
    <row r="45" spans="1:18" ht="15.75" x14ac:dyDescent="0.25">
      <c r="A45" s="67">
        <v>11</v>
      </c>
      <c r="F45" s="67" t="s">
        <v>4</v>
      </c>
      <c r="G45" s="68">
        <v>46188</v>
      </c>
      <c r="H45" s="78">
        <f>'WK 11 FIXTURES'!H40</f>
        <v>2</v>
      </c>
      <c r="I45" s="91">
        <f>'WK 11 FIXTURES'!I40</f>
        <v>0</v>
      </c>
      <c r="J45" s="78">
        <f>'WK 11 FIXTURES'!J40</f>
        <v>1</v>
      </c>
      <c r="K45" s="78">
        <f>'WK 11 FIXTURES'!K40</f>
        <v>2</v>
      </c>
      <c r="L45" s="78">
        <f>'WK 11 FIXTURES'!L40</f>
        <v>0</v>
      </c>
      <c r="M45" s="91">
        <f>'WK 11 FIXTURES'!M40</f>
        <v>0</v>
      </c>
      <c r="N45" s="78">
        <f>'WK 11 FIXTURES'!N40</f>
        <v>2</v>
      </c>
      <c r="O45" s="78">
        <f>'WK 11 FIXTURES'!O40</f>
        <v>1</v>
      </c>
      <c r="P45" s="78">
        <f>'WK 11 FIXTURES'!P40</f>
        <v>0</v>
      </c>
      <c r="Q45" s="79">
        <f t="shared" si="0"/>
        <v>8</v>
      </c>
      <c r="R45" s="80"/>
    </row>
    <row r="46" spans="1:18" ht="15.75" x14ac:dyDescent="0.25">
      <c r="A46" s="67">
        <v>11</v>
      </c>
      <c r="F46" s="67" t="s">
        <v>3</v>
      </c>
      <c r="G46" s="68">
        <v>46189</v>
      </c>
      <c r="H46" s="78">
        <f>'WK 11 FIXTURES'!H41</f>
        <v>1</v>
      </c>
      <c r="I46" s="91">
        <f>'WK 11 FIXTURES'!I41</f>
        <v>0</v>
      </c>
      <c r="J46" s="78">
        <f>'WK 11 FIXTURES'!J41</f>
        <v>1</v>
      </c>
      <c r="K46" s="78">
        <f>'WK 11 FIXTURES'!K41</f>
        <v>3</v>
      </c>
      <c r="L46" s="78">
        <f>'WK 11 FIXTURES'!L41</f>
        <v>1</v>
      </c>
      <c r="M46" s="91">
        <f>'WK 11 FIXTURES'!M41</f>
        <v>0</v>
      </c>
      <c r="N46" s="78">
        <f>'WK 11 FIXTURES'!N41</f>
        <v>1</v>
      </c>
      <c r="O46" s="78">
        <f>'WK 11 FIXTURES'!O41</f>
        <v>0</v>
      </c>
      <c r="P46" s="78">
        <f>'WK 11 FIXTURES'!P41</f>
        <v>0</v>
      </c>
      <c r="Q46" s="79">
        <f t="shared" si="0"/>
        <v>7</v>
      </c>
    </row>
    <row r="47" spans="1:18" ht="15.75" x14ac:dyDescent="0.25">
      <c r="A47" s="67">
        <v>11</v>
      </c>
      <c r="F47" s="67" t="s">
        <v>1</v>
      </c>
      <c r="G47" s="68">
        <v>46190</v>
      </c>
      <c r="H47" s="78">
        <f>'WK 11 FIXTURES'!H42</f>
        <v>2</v>
      </c>
      <c r="I47" s="91">
        <f>'WK 11 FIXTURES'!I42</f>
        <v>0</v>
      </c>
      <c r="J47" s="78">
        <f>'WK 11 FIXTURES'!J42</f>
        <v>0</v>
      </c>
      <c r="K47" s="78">
        <f>'WK 11 FIXTURES'!K42</f>
        <v>0</v>
      </c>
      <c r="L47" s="78">
        <f>'WK 11 FIXTURES'!L42</f>
        <v>0</v>
      </c>
      <c r="M47" s="91">
        <f>'WK 11 FIXTURES'!M42</f>
        <v>0</v>
      </c>
      <c r="N47" s="78">
        <f>'WK 11 FIXTURES'!N42</f>
        <v>3</v>
      </c>
      <c r="O47" s="78">
        <f>'WK 11 FIXTURES'!O42</f>
        <v>0</v>
      </c>
      <c r="P47" s="78">
        <f>'WK 11 FIXTURES'!P42</f>
        <v>0</v>
      </c>
      <c r="Q47" s="79">
        <f t="shared" si="0"/>
        <v>5</v>
      </c>
    </row>
    <row r="48" spans="1:18" ht="15.75" x14ac:dyDescent="0.25">
      <c r="A48" s="67">
        <v>11</v>
      </c>
      <c r="F48" s="67" t="s">
        <v>2</v>
      </c>
      <c r="G48" s="68">
        <v>46191</v>
      </c>
      <c r="H48" s="78">
        <f>'WK 11 FIXTURES'!H43</f>
        <v>0</v>
      </c>
      <c r="I48" s="91">
        <f>'WK 11 FIXTURES'!I43</f>
        <v>0</v>
      </c>
      <c r="J48" s="78">
        <f>'WK 11 FIXTURES'!J43</f>
        <v>0</v>
      </c>
      <c r="K48" s="78">
        <f>'WK 11 FIXTURES'!K43</f>
        <v>0</v>
      </c>
      <c r="L48" s="78">
        <f>'WK 11 FIXTURES'!L43</f>
        <v>0</v>
      </c>
      <c r="M48" s="91">
        <f>'WK 11 FIXTURES'!M43</f>
        <v>0</v>
      </c>
      <c r="N48" s="78">
        <f>'WK 11 FIXTURES'!N43</f>
        <v>1</v>
      </c>
      <c r="O48" s="78">
        <f>'WK 11 FIXTURES'!O43</f>
        <v>0</v>
      </c>
      <c r="P48" s="78">
        <f>'WK 11 FIXTURES'!P43</f>
        <v>0</v>
      </c>
      <c r="Q48" s="79">
        <f t="shared" si="0"/>
        <v>1</v>
      </c>
    </row>
    <row r="49" spans="1:18" ht="15.75" x14ac:dyDescent="0.25">
      <c r="A49" s="67">
        <v>12</v>
      </c>
      <c r="F49" s="67" t="s">
        <v>4</v>
      </c>
      <c r="G49" s="68">
        <v>46195</v>
      </c>
      <c r="H49" s="78">
        <f>'WK 12 FIXTURES'!H40</f>
        <v>2</v>
      </c>
      <c r="I49" s="91">
        <f>'WK 12 FIXTURES'!I40</f>
        <v>0</v>
      </c>
      <c r="J49" s="78">
        <f>'WK 12 FIXTURES'!J40</f>
        <v>1</v>
      </c>
      <c r="K49" s="78">
        <f>'WK 12 FIXTURES'!K40</f>
        <v>1</v>
      </c>
      <c r="L49" s="78">
        <f>'WK 12 FIXTURES'!L40</f>
        <v>0</v>
      </c>
      <c r="M49" s="91">
        <f>'WK 12 FIXTURES'!M40</f>
        <v>0</v>
      </c>
      <c r="N49" s="78">
        <f>'WK 12 FIXTURES'!N40</f>
        <v>1</v>
      </c>
      <c r="O49" s="78">
        <f>'WK 12 FIXTURES'!O40</f>
        <v>2</v>
      </c>
      <c r="P49" s="78">
        <f>'WK 12 FIXTURES'!P40</f>
        <v>0</v>
      </c>
      <c r="Q49" s="79">
        <f t="shared" si="0"/>
        <v>7</v>
      </c>
      <c r="R49" s="80"/>
    </row>
    <row r="50" spans="1:18" ht="15.75" x14ac:dyDescent="0.25">
      <c r="A50" s="67">
        <v>12</v>
      </c>
      <c r="F50" s="67" t="s">
        <v>3</v>
      </c>
      <c r="G50" s="68">
        <v>46196</v>
      </c>
      <c r="H50" s="78">
        <f>'WK 12 FIXTURES'!H41</f>
        <v>4</v>
      </c>
      <c r="I50" s="91">
        <f>'WK 12 FIXTURES'!I41</f>
        <v>0</v>
      </c>
      <c r="J50" s="78">
        <f>'WK 12 FIXTURES'!J41</f>
        <v>0</v>
      </c>
      <c r="K50" s="78">
        <f>'WK 12 FIXTURES'!K41</f>
        <v>2</v>
      </c>
      <c r="L50" s="78">
        <f>'WK 12 FIXTURES'!L41</f>
        <v>0</v>
      </c>
      <c r="M50" s="91">
        <f>'WK 12 FIXTURES'!M41</f>
        <v>0</v>
      </c>
      <c r="N50" s="78">
        <f>'WK 12 FIXTURES'!N41</f>
        <v>1</v>
      </c>
      <c r="O50" s="78">
        <f>'WK 12 FIXTURES'!O41</f>
        <v>1</v>
      </c>
      <c r="P50" s="78">
        <f>'WK 12 FIXTURES'!P41</f>
        <v>0</v>
      </c>
      <c r="Q50" s="79">
        <f t="shared" si="0"/>
        <v>8</v>
      </c>
    </row>
    <row r="51" spans="1:18" ht="15.75" x14ac:dyDescent="0.25">
      <c r="A51" s="67">
        <v>12</v>
      </c>
      <c r="F51" s="67" t="s">
        <v>1</v>
      </c>
      <c r="G51" s="68">
        <v>46197</v>
      </c>
      <c r="H51" s="78">
        <f>'WK 12 FIXTURES'!H42</f>
        <v>1</v>
      </c>
      <c r="I51" s="91">
        <f>'WK 12 FIXTURES'!I42</f>
        <v>0</v>
      </c>
      <c r="J51" s="78">
        <f>'WK 12 FIXTURES'!J42</f>
        <v>0</v>
      </c>
      <c r="K51" s="78">
        <f>'WK 12 FIXTURES'!K42</f>
        <v>0</v>
      </c>
      <c r="L51" s="78">
        <f>'WK 12 FIXTURES'!L42</f>
        <v>0</v>
      </c>
      <c r="M51" s="91">
        <f>'WK 12 FIXTURES'!M42</f>
        <v>0</v>
      </c>
      <c r="N51" s="78">
        <f>'WK 12 FIXTURES'!N42</f>
        <v>3</v>
      </c>
      <c r="O51" s="78">
        <f>'WK 12 FIXTURES'!O42</f>
        <v>1</v>
      </c>
      <c r="P51" s="78">
        <f>'WK 12 FIXTURES'!P42</f>
        <v>0</v>
      </c>
      <c r="Q51" s="79">
        <f t="shared" si="0"/>
        <v>5</v>
      </c>
    </row>
    <row r="52" spans="1:18" ht="15.75" x14ac:dyDescent="0.25">
      <c r="A52" s="67">
        <v>12</v>
      </c>
      <c r="F52" s="67" t="s">
        <v>2</v>
      </c>
      <c r="G52" s="68">
        <v>46198</v>
      </c>
      <c r="H52" s="78">
        <f>'WK 12 FIXTURES'!H43</f>
        <v>0</v>
      </c>
      <c r="I52" s="91">
        <f>'WK 12 FIXTURES'!I43</f>
        <v>0</v>
      </c>
      <c r="J52" s="78">
        <f>'WK 12 FIXTURES'!J43</f>
        <v>0</v>
      </c>
      <c r="K52" s="78">
        <f>'WK 12 FIXTURES'!K43</f>
        <v>0</v>
      </c>
      <c r="L52" s="78">
        <f>'WK 12 FIXTURES'!L43</f>
        <v>0</v>
      </c>
      <c r="M52" s="91">
        <f>'WK 12 FIXTURES'!M43</f>
        <v>0</v>
      </c>
      <c r="N52" s="78">
        <f>'WK 12 FIXTURES'!N43</f>
        <v>1</v>
      </c>
      <c r="O52" s="78">
        <f>'WK 12 FIXTURES'!O43</f>
        <v>0</v>
      </c>
      <c r="P52" s="78">
        <f>'WK 12 FIXTURES'!P43</f>
        <v>0</v>
      </c>
      <c r="Q52" s="79">
        <f t="shared" si="0"/>
        <v>1</v>
      </c>
    </row>
    <row r="53" spans="1:18" ht="15.75" x14ac:dyDescent="0.25">
      <c r="A53" s="67">
        <v>13</v>
      </c>
      <c r="F53" s="67" t="s">
        <v>4</v>
      </c>
      <c r="G53" s="68">
        <v>46202</v>
      </c>
      <c r="H53" s="78">
        <f>'WK 13 FIXTURES'!H40</f>
        <v>1</v>
      </c>
      <c r="I53" s="91">
        <f>'WK 13 FIXTURES'!I40</f>
        <v>0</v>
      </c>
      <c r="J53" s="78">
        <f>'WK 13 FIXTURES'!J40</f>
        <v>0</v>
      </c>
      <c r="K53" s="78">
        <f>'WK 13 FIXTURES'!K40</f>
        <v>1</v>
      </c>
      <c r="L53" s="78">
        <f>'WK 13 FIXTURES'!L40</f>
        <v>0</v>
      </c>
      <c r="M53" s="91">
        <f>'WK 13 FIXTURES'!M40</f>
        <v>0</v>
      </c>
      <c r="N53" s="78">
        <f>'WK 13 FIXTURES'!N40</f>
        <v>3</v>
      </c>
      <c r="O53" s="78">
        <f>'WK 13 FIXTURES'!O40</f>
        <v>2</v>
      </c>
      <c r="P53" s="78">
        <f>'WK 13 FIXTURES'!P40</f>
        <v>0</v>
      </c>
      <c r="Q53" s="79">
        <f t="shared" si="0"/>
        <v>7</v>
      </c>
      <c r="R53" s="80"/>
    </row>
    <row r="54" spans="1:18" ht="15.75" x14ac:dyDescent="0.25">
      <c r="A54" s="67">
        <v>13</v>
      </c>
      <c r="F54" s="67" t="s">
        <v>3</v>
      </c>
      <c r="G54" s="68">
        <v>46203</v>
      </c>
      <c r="H54" s="78">
        <f>'WK 13 FIXTURES'!H41</f>
        <v>1</v>
      </c>
      <c r="I54" s="91">
        <f>'WK 13 FIXTURES'!I41</f>
        <v>0</v>
      </c>
      <c r="J54" s="78">
        <f>'WK 13 FIXTURES'!J41</f>
        <v>1</v>
      </c>
      <c r="K54" s="78">
        <f>'WK 13 FIXTURES'!K41</f>
        <v>2</v>
      </c>
      <c r="L54" s="78">
        <f>'WK 13 FIXTURES'!L41</f>
        <v>2</v>
      </c>
      <c r="M54" s="91">
        <f>'WK 13 FIXTURES'!M41</f>
        <v>0</v>
      </c>
      <c r="N54" s="78">
        <f>'WK 13 FIXTURES'!N41</f>
        <v>0</v>
      </c>
      <c r="O54" s="78">
        <f>'WK 13 FIXTURES'!O41</f>
        <v>1</v>
      </c>
      <c r="P54" s="78">
        <f>'WK 13 FIXTURES'!P41</f>
        <v>0</v>
      </c>
      <c r="Q54" s="79">
        <f t="shared" si="0"/>
        <v>7</v>
      </c>
    </row>
    <row r="55" spans="1:18" ht="15.75" x14ac:dyDescent="0.25">
      <c r="A55" s="67">
        <v>13</v>
      </c>
      <c r="F55" s="67" t="s">
        <v>1</v>
      </c>
      <c r="G55" s="68">
        <v>46204</v>
      </c>
      <c r="H55" s="78">
        <f>'WK 13 FIXTURES'!H42</f>
        <v>1</v>
      </c>
      <c r="I55" s="91">
        <f>'WK 13 FIXTURES'!I42</f>
        <v>0</v>
      </c>
      <c r="J55" s="78">
        <f>'WK 13 FIXTURES'!J42</f>
        <v>1</v>
      </c>
      <c r="K55" s="78">
        <f>'WK 13 FIXTURES'!K42</f>
        <v>1</v>
      </c>
      <c r="L55" s="78">
        <f>'WK 13 FIXTURES'!L42</f>
        <v>0</v>
      </c>
      <c r="M55" s="91">
        <f>'WK 13 FIXTURES'!M42</f>
        <v>0</v>
      </c>
      <c r="N55" s="78">
        <f>'WK 13 FIXTURES'!N42</f>
        <v>0</v>
      </c>
      <c r="O55" s="78">
        <f>'WK 13 FIXTURES'!O42</f>
        <v>2</v>
      </c>
      <c r="P55" s="78">
        <f>'WK 13 FIXTURES'!P42</f>
        <v>0</v>
      </c>
      <c r="Q55" s="79">
        <f t="shared" si="0"/>
        <v>5</v>
      </c>
    </row>
    <row r="56" spans="1:18" ht="15.75" x14ac:dyDescent="0.25">
      <c r="A56" s="67">
        <v>13</v>
      </c>
      <c r="F56" s="67" t="s">
        <v>2</v>
      </c>
      <c r="G56" s="68">
        <v>46205</v>
      </c>
      <c r="H56" s="78">
        <f>'WK 13 FIXTURES'!H43</f>
        <v>0</v>
      </c>
      <c r="I56" s="91">
        <f>'WK 13 FIXTURES'!I43</f>
        <v>0</v>
      </c>
      <c r="J56" s="78">
        <f>'WK 13 FIXTURES'!J43</f>
        <v>0</v>
      </c>
      <c r="K56" s="78">
        <f>'WK 13 FIXTURES'!K43</f>
        <v>0</v>
      </c>
      <c r="L56" s="78">
        <f>'WK 13 FIXTURES'!L43</f>
        <v>0</v>
      </c>
      <c r="M56" s="91">
        <f>'WK 13 FIXTURES'!M43</f>
        <v>0</v>
      </c>
      <c r="N56" s="78">
        <f>'WK 13 FIXTURES'!N43</f>
        <v>1</v>
      </c>
      <c r="O56" s="78">
        <f>'WK 13 FIXTURES'!O43</f>
        <v>0</v>
      </c>
      <c r="P56" s="78">
        <f>'WK 13 FIXTURES'!P43</f>
        <v>0</v>
      </c>
      <c r="Q56" s="79">
        <f t="shared" si="0"/>
        <v>1</v>
      </c>
    </row>
    <row r="57" spans="1:18" ht="15.75" x14ac:dyDescent="0.25">
      <c r="A57" s="67">
        <v>14</v>
      </c>
      <c r="F57" s="67" t="s">
        <v>4</v>
      </c>
      <c r="G57" s="68">
        <v>46209</v>
      </c>
      <c r="H57" s="78">
        <f>'WK 14 FIXTURES'!H40</f>
        <v>1</v>
      </c>
      <c r="I57" s="91">
        <f>'WK 14 FIXTURES'!I40</f>
        <v>0</v>
      </c>
      <c r="J57" s="78">
        <f>'WK 14 FIXTURES'!J40</f>
        <v>1</v>
      </c>
      <c r="K57" s="78">
        <f>'WK 14 FIXTURES'!K40</f>
        <v>1</v>
      </c>
      <c r="L57" s="78">
        <f>'WK 14 FIXTURES'!L40</f>
        <v>0</v>
      </c>
      <c r="M57" s="91">
        <f>'WK 14 FIXTURES'!M40</f>
        <v>0</v>
      </c>
      <c r="N57" s="78">
        <f>'WK 14 FIXTURES'!N40</f>
        <v>2</v>
      </c>
      <c r="O57" s="78">
        <f>'WK 14 FIXTURES'!O40</f>
        <v>0</v>
      </c>
      <c r="P57" s="78">
        <f>'WK 14 FIXTURES'!P40</f>
        <v>0</v>
      </c>
      <c r="Q57" s="79">
        <f t="shared" si="0"/>
        <v>5</v>
      </c>
      <c r="R57" s="80"/>
    </row>
    <row r="58" spans="1:18" ht="15.75" x14ac:dyDescent="0.25">
      <c r="A58" s="67">
        <v>14</v>
      </c>
      <c r="F58" s="67" t="s">
        <v>3</v>
      </c>
      <c r="G58" s="68">
        <v>46210</v>
      </c>
      <c r="H58" s="78">
        <f>'WK 14 FIXTURES'!H41</f>
        <v>2</v>
      </c>
      <c r="I58" s="91">
        <f>'WK 14 FIXTURES'!I41</f>
        <v>0</v>
      </c>
      <c r="J58" s="78">
        <f>'WK 14 FIXTURES'!J41</f>
        <v>0</v>
      </c>
      <c r="K58" s="78">
        <f>'WK 14 FIXTURES'!K41</f>
        <v>1</v>
      </c>
      <c r="L58" s="78">
        <f>'WK 14 FIXTURES'!L41</f>
        <v>0</v>
      </c>
      <c r="M58" s="91">
        <f>'WK 14 FIXTURES'!M41</f>
        <v>0</v>
      </c>
      <c r="N58" s="78">
        <f>'WK 14 FIXTURES'!N41</f>
        <v>2</v>
      </c>
      <c r="O58" s="78">
        <f>'WK 14 FIXTURES'!O41</f>
        <v>1</v>
      </c>
      <c r="P58" s="78">
        <f>'WK 14 FIXTURES'!P41</f>
        <v>0</v>
      </c>
      <c r="Q58" s="79">
        <f t="shared" si="0"/>
        <v>6</v>
      </c>
    </row>
    <row r="59" spans="1:18" ht="15.75" x14ac:dyDescent="0.25">
      <c r="A59" s="67">
        <v>14</v>
      </c>
      <c r="F59" s="67" t="s">
        <v>1</v>
      </c>
      <c r="G59" s="68">
        <v>46211</v>
      </c>
      <c r="H59" s="78">
        <f>'WK 14 FIXTURES'!H42</f>
        <v>2</v>
      </c>
      <c r="I59" s="91">
        <f>'WK 14 FIXTURES'!I42</f>
        <v>0</v>
      </c>
      <c r="J59" s="78">
        <f>'WK 14 FIXTURES'!J42</f>
        <v>0</v>
      </c>
      <c r="K59" s="78">
        <f>'WK 14 FIXTURES'!K42</f>
        <v>0</v>
      </c>
      <c r="L59" s="78">
        <f>'WK 14 FIXTURES'!L42</f>
        <v>0</v>
      </c>
      <c r="M59" s="91">
        <f>'WK 14 FIXTURES'!M42</f>
        <v>0</v>
      </c>
      <c r="N59" s="78">
        <f>'WK 14 FIXTURES'!N42</f>
        <v>2</v>
      </c>
      <c r="O59" s="78">
        <f>'WK 14 FIXTURES'!O42</f>
        <v>2</v>
      </c>
      <c r="P59" s="78">
        <f>'WK 14 FIXTURES'!P42</f>
        <v>0</v>
      </c>
      <c r="Q59" s="79">
        <f t="shared" si="0"/>
        <v>6</v>
      </c>
    </row>
    <row r="60" spans="1:18" ht="16.5" thickBot="1" x14ac:dyDescent="0.3">
      <c r="A60" s="67">
        <v>14</v>
      </c>
      <c r="F60" s="67" t="s">
        <v>2</v>
      </c>
      <c r="G60" s="68">
        <v>46212</v>
      </c>
      <c r="H60" s="90">
        <f>'WK 14 FIXTURES'!H43</f>
        <v>0</v>
      </c>
      <c r="I60" s="93">
        <f>'WK 14 FIXTURES'!I43</f>
        <v>0</v>
      </c>
      <c r="J60" s="90">
        <f>'WK 14 FIXTURES'!J43</f>
        <v>0</v>
      </c>
      <c r="K60" s="90">
        <f>'WK 14 FIXTURES'!K43</f>
        <v>0</v>
      </c>
      <c r="L60" s="90">
        <f>'WK 14 FIXTURES'!L43</f>
        <v>0</v>
      </c>
      <c r="M60" s="93">
        <f>'WK 14 FIXTURES'!M43</f>
        <v>0</v>
      </c>
      <c r="N60" s="90">
        <f>'WK 14 FIXTURES'!N43</f>
        <v>2</v>
      </c>
      <c r="O60" s="90">
        <f>'WK 14 FIXTURES'!O43</f>
        <v>0</v>
      </c>
      <c r="P60" s="90">
        <f>'WK 14 FIXTURES'!P43</f>
        <v>0</v>
      </c>
      <c r="Q60" s="79">
        <f t="shared" si="0"/>
        <v>2</v>
      </c>
      <c r="R60" s="80"/>
    </row>
    <row r="61" spans="1:18" ht="15.75" thickBot="1" x14ac:dyDescent="0.3">
      <c r="A61" s="86" t="s">
        <v>152</v>
      </c>
      <c r="B61" s="87"/>
      <c r="C61" s="87"/>
      <c r="D61" s="87"/>
      <c r="E61" s="87"/>
      <c r="F61" s="87"/>
      <c r="G61" s="88"/>
      <c r="H61" s="89">
        <f>SUM(H5:H60)</f>
        <v>76</v>
      </c>
      <c r="I61" s="94">
        <f t="shared" ref="I61:P61" si="1">SUM(I5:I60)</f>
        <v>0</v>
      </c>
      <c r="J61" s="89">
        <f t="shared" si="1"/>
        <v>22</v>
      </c>
      <c r="K61" s="89">
        <f t="shared" si="1"/>
        <v>68</v>
      </c>
      <c r="L61" s="89">
        <f t="shared" si="1"/>
        <v>10</v>
      </c>
      <c r="M61" s="94">
        <f t="shared" si="1"/>
        <v>0</v>
      </c>
      <c r="N61" s="89">
        <f t="shared" si="1"/>
        <v>67</v>
      </c>
      <c r="O61" s="89">
        <f t="shared" si="1"/>
        <v>50</v>
      </c>
      <c r="P61" s="89">
        <f t="shared" si="1"/>
        <v>0</v>
      </c>
      <c r="Q61" s="87">
        <f>SUM(Q5:Q60)</f>
        <v>293</v>
      </c>
      <c r="R61" s="87"/>
    </row>
    <row r="62" spans="1:18" x14ac:dyDescent="0.25">
      <c r="H62" s="80"/>
    </row>
  </sheetData>
  <conditionalFormatting sqref="H5:P60">
    <cfRule type="cellIs" dxfId="161" priority="10" operator="greaterThan">
      <formula>4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  <pageSetUpPr fitToPage="1"/>
  </sheetPr>
  <dimension ref="A3:AA52"/>
  <sheetViews>
    <sheetView zoomScale="94" zoomScaleNormal="94" workbookViewId="0">
      <pane xSplit="6" ySplit="5" topLeftCell="G6" activePane="bottomRight" state="frozen"/>
      <selection pane="topRight" activeCell="G1" sqref="G1"/>
      <selection pane="bottomLeft" activeCell="A6" sqref="A6"/>
      <selection pane="bottomRight" activeCell="O49" sqref="O49"/>
    </sheetView>
  </sheetViews>
  <sheetFormatPr defaultColWidth="11" defaultRowHeight="15.75" x14ac:dyDescent="0.25"/>
  <cols>
    <col min="1" max="1" width="13.625" customWidth="1"/>
    <col min="2" max="5" width="11" hidden="1" customWidth="1"/>
    <col min="6" max="6" width="11.625" bestFit="1" customWidth="1"/>
    <col min="7" max="7" width="20.875" customWidth="1"/>
    <col min="8" max="8" width="5.125" bestFit="1" customWidth="1"/>
    <col min="9" max="9" width="13" customWidth="1"/>
    <col min="10" max="10" width="19.875" bestFit="1" customWidth="1"/>
    <col min="11" max="11" width="5.625" bestFit="1" customWidth="1"/>
    <col min="12" max="12" width="23.125" bestFit="1" customWidth="1"/>
    <col min="13" max="13" width="22.625" bestFit="1" customWidth="1"/>
    <col min="14" max="14" width="24.125" bestFit="1" customWidth="1"/>
    <col min="15" max="15" width="15.125" customWidth="1"/>
    <col min="16" max="16" width="7.625" bestFit="1" customWidth="1"/>
    <col min="17" max="17" width="7.875" customWidth="1"/>
    <col min="18" max="18" width="4.375" bestFit="1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0" hidden="1" customWidth="1"/>
    <col min="26" max="26" width="11.625" customWidth="1"/>
  </cols>
  <sheetData>
    <row r="3" spans="2:27" x14ac:dyDescent="0.25">
      <c r="F3" t="s">
        <v>31</v>
      </c>
      <c r="G3" s="42">
        <v>46104</v>
      </c>
      <c r="H3" t="s">
        <v>36</v>
      </c>
      <c r="U3" s="100" t="s">
        <v>60</v>
      </c>
      <c r="V3" s="100"/>
      <c r="W3" s="1"/>
      <c r="X3" s="100" t="s">
        <v>61</v>
      </c>
      <c r="Y3" s="100"/>
      <c r="Z3" s="1"/>
    </row>
    <row r="4" spans="2:27" ht="16.5" thickBot="1" x14ac:dyDescent="0.3">
      <c r="B4" s="100" t="s">
        <v>60</v>
      </c>
      <c r="C4" s="100"/>
      <c r="D4" s="100" t="s">
        <v>61</v>
      </c>
      <c r="E4" s="100"/>
      <c r="U4" t="s">
        <v>58</v>
      </c>
      <c r="V4" t="s">
        <v>59</v>
      </c>
      <c r="W4" t="s">
        <v>60</v>
      </c>
      <c r="X4" t="s">
        <v>58</v>
      </c>
      <c r="Y4" t="s">
        <v>59</v>
      </c>
      <c r="Z4" t="s">
        <v>61</v>
      </c>
    </row>
    <row r="5" spans="2:27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/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2:27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2:27" x14ac:dyDescent="0.25">
      <c r="B7">
        <f>I7</f>
        <v>7</v>
      </c>
      <c r="C7">
        <f>K7</f>
        <v>6</v>
      </c>
      <c r="D7">
        <f>P7</f>
        <v>8</v>
      </c>
      <c r="E7">
        <f>Q7</f>
        <v>14</v>
      </c>
      <c r="F7" s="32" t="str">
        <f>VLOOKUP(I7,TEAMS!A5:D10,4,0)</f>
        <v>Monday</v>
      </c>
      <c r="G7" s="25">
        <f>VLOOKUP(F7,$F$40:$G$43,2,FALSE)</f>
        <v>46104</v>
      </c>
      <c r="H7" s="4">
        <v>1</v>
      </c>
      <c r="I7" s="58">
        <v>7</v>
      </c>
      <c r="J7" s="32" t="str">
        <f>VLOOKUP($I7,TEAMS!$A$3:$D$56,2,0)</f>
        <v>Cromer Cobras</v>
      </c>
      <c r="K7" s="58">
        <v>6</v>
      </c>
      <c r="L7" s="4" t="str">
        <f>VLOOKUP($K7,TEAMS!$A$3:$D$56,2,0)</f>
        <v>Red Knights</v>
      </c>
      <c r="M7" s="4" t="str">
        <f>VLOOKUP($P7,TEAMS!$A$3:$D$56,2,0)</f>
        <v>Jets</v>
      </c>
      <c r="N7" s="4" t="str">
        <f>VLOOKUP($Q7,TEAMS!$A$3:$D$56,2,0)</f>
        <v>NU Royal</v>
      </c>
      <c r="O7" s="32" t="s">
        <v>113</v>
      </c>
      <c r="P7" s="58">
        <v>8</v>
      </c>
      <c r="Q7" s="58">
        <v>14</v>
      </c>
      <c r="S7" s="5"/>
      <c r="T7" s="4"/>
      <c r="U7" s="4"/>
      <c r="V7" s="4"/>
      <c r="W7" s="4"/>
      <c r="X7" s="4"/>
      <c r="Y7" s="4"/>
      <c r="Z7" s="6"/>
    </row>
    <row r="8" spans="2:27" x14ac:dyDescent="0.25">
      <c r="B8">
        <f>I8</f>
        <v>8</v>
      </c>
      <c r="C8">
        <f>K8</f>
        <v>4</v>
      </c>
      <c r="D8">
        <f t="shared" ref="D8:D34" si="0">P8</f>
        <v>6</v>
      </c>
      <c r="E8">
        <f t="shared" ref="E8:E34" si="1">Q8</f>
        <v>12</v>
      </c>
      <c r="F8" s="4" t="str">
        <f>VLOOKUP(I8,TEAMS!A6:D11,4,0)</f>
        <v>Wednesday</v>
      </c>
      <c r="G8" s="25">
        <f t="shared" ref="G8:G30" si="2">VLOOKUP(F8,$F$40:$G$43,2,FALSE)</f>
        <v>46106</v>
      </c>
      <c r="H8" s="4">
        <v>1</v>
      </c>
      <c r="I8" s="58">
        <v>8</v>
      </c>
      <c r="J8" s="4" t="str">
        <f>VLOOKUP($I8,TEAMS!$A$3:$D$56,2,0)</f>
        <v>Jets</v>
      </c>
      <c r="K8" s="58">
        <v>4</v>
      </c>
      <c r="L8" s="4" t="str">
        <f>VLOOKUP($K8,TEAMS!$A$3:$D$56,2,0)</f>
        <v>Stars</v>
      </c>
      <c r="M8" s="4" t="str">
        <f>VLOOKUP($P8,TEAMS!$A$3:$D$56,2,0)</f>
        <v>Red Knights</v>
      </c>
      <c r="N8" s="4" t="str">
        <f>VLOOKUP($Q8,TEAMS!$A$3:$D$56,2,0)</f>
        <v>NU Yellow</v>
      </c>
      <c r="O8" s="46" t="str">
        <f>VLOOKUP($I8,TEAMS!$A$3:$D$56,3,0)</f>
        <v>UEA</v>
      </c>
      <c r="P8" s="58">
        <v>6</v>
      </c>
      <c r="Q8" s="58">
        <v>12</v>
      </c>
      <c r="S8" s="5"/>
      <c r="T8" s="4"/>
      <c r="U8" s="4"/>
      <c r="V8" s="4"/>
      <c r="W8" s="4"/>
      <c r="X8" s="4"/>
      <c r="Y8" s="4"/>
      <c r="Z8" s="6"/>
    </row>
    <row r="9" spans="2:27" x14ac:dyDescent="0.25">
      <c r="B9">
        <f>I9</f>
        <v>1</v>
      </c>
      <c r="C9">
        <f>K9</f>
        <v>3</v>
      </c>
      <c r="D9">
        <f t="shared" si="0"/>
        <v>16</v>
      </c>
      <c r="E9">
        <f t="shared" si="1"/>
        <v>23</v>
      </c>
      <c r="F9" s="4" t="str">
        <f>VLOOKUP(I9,TEAMS!A3:D10,4,0)</f>
        <v>Wednesday</v>
      </c>
      <c r="G9" s="25">
        <f t="shared" si="2"/>
        <v>46106</v>
      </c>
      <c r="H9" s="4">
        <v>1</v>
      </c>
      <c r="I9" s="58">
        <v>1</v>
      </c>
      <c r="J9" s="4" t="str">
        <f>VLOOKUP($I9,TEAMS!$A$3:$D$56,2,0)</f>
        <v>NU Blue</v>
      </c>
      <c r="K9" s="58">
        <v>3</v>
      </c>
      <c r="L9" s="4" t="str">
        <f>VLOOKUP($K9,TEAMS!$A$3:$D$56,2,0)</f>
        <v>TB Mustangs</v>
      </c>
      <c r="M9" s="4" t="str">
        <f>VLOOKUP($P9,TEAMS!$A$3:$D$56,2,0)</f>
        <v>Sirens</v>
      </c>
      <c r="N9" s="4" t="str">
        <f>VLOOKUP($Q9,TEAMS!$A$3:$D$56,2,0)</f>
        <v>Hotshots</v>
      </c>
      <c r="O9" s="46" t="str">
        <f>VLOOKUP($I9,TEAMS!$A$3:$D$56,3,0)</f>
        <v>UEA</v>
      </c>
      <c r="P9" s="58">
        <v>16</v>
      </c>
      <c r="Q9" s="58">
        <v>23</v>
      </c>
      <c r="S9" s="5"/>
      <c r="T9" s="4"/>
      <c r="U9" s="4"/>
      <c r="V9" s="4"/>
      <c r="W9" s="4"/>
      <c r="X9" s="4"/>
      <c r="Y9" s="4"/>
      <c r="Z9" s="6"/>
    </row>
    <row r="10" spans="2:27" x14ac:dyDescent="0.25">
      <c r="B10">
        <f>I10</f>
        <v>2</v>
      </c>
      <c r="C10">
        <f>K10</f>
        <v>5</v>
      </c>
      <c r="D10">
        <f t="shared" si="0"/>
        <v>13</v>
      </c>
      <c r="E10">
        <f t="shared" si="1"/>
        <v>19</v>
      </c>
      <c r="F10" s="4" t="str">
        <f>VLOOKUP(I10,TEAMS!A4:D10,4,0)</f>
        <v>Wednesday</v>
      </c>
      <c r="G10" s="25">
        <f t="shared" si="2"/>
        <v>46106</v>
      </c>
      <c r="H10" s="4">
        <v>1</v>
      </c>
      <c r="I10" s="58">
        <v>2</v>
      </c>
      <c r="J10" s="4" t="str">
        <f>VLOOKUP($I10,TEAMS!$A$3:$D$56,2,0)</f>
        <v>NU White</v>
      </c>
      <c r="K10" s="58">
        <v>5</v>
      </c>
      <c r="L10" s="4" t="str">
        <f>VLOOKUP($K10,TEAMS!$A$3:$D$56,2,0)</f>
        <v>TB Racers</v>
      </c>
      <c r="M10" s="4" t="str">
        <f>VLOOKUP($P10,TEAMS!$A$3:$D$56,2,0)</f>
        <v>Sonics</v>
      </c>
      <c r="N10" s="4" t="str">
        <f>VLOOKUP($Q10,TEAMS!$A$3:$D$56,2,0)</f>
        <v>Premier</v>
      </c>
      <c r="O10" s="46" t="str">
        <f>VLOOKUP($I10,TEAMS!$A$3:$D$56,3,0)</f>
        <v>UEA</v>
      </c>
      <c r="P10" s="58">
        <v>13</v>
      </c>
      <c r="Q10" s="58">
        <v>19</v>
      </c>
      <c r="S10" s="5"/>
      <c r="T10" s="4"/>
      <c r="U10" s="4"/>
      <c r="V10" s="4"/>
      <c r="W10" s="4"/>
      <c r="X10" s="4"/>
      <c r="Y10" s="4"/>
      <c r="Z10" s="6"/>
    </row>
    <row r="11" spans="2:27" x14ac:dyDescent="0.25">
      <c r="F11" s="57"/>
      <c r="G11" s="25"/>
      <c r="H11" s="57">
        <v>1</v>
      </c>
      <c r="I11" s="58"/>
      <c r="J11" s="4"/>
      <c r="K11" s="58"/>
      <c r="L11" s="4"/>
      <c r="M11" s="4"/>
      <c r="N11" s="4"/>
      <c r="O11" s="46"/>
      <c r="P11" s="58"/>
      <c r="Q11" s="58"/>
      <c r="S11" s="5"/>
      <c r="T11" s="4"/>
      <c r="U11" s="4"/>
      <c r="V11" s="4"/>
      <c r="W11" s="4"/>
      <c r="X11" s="4"/>
      <c r="Y11" s="4"/>
      <c r="Z11" s="6"/>
    </row>
    <row r="12" spans="2:27" ht="16.5" thickBot="1" x14ac:dyDescent="0.3">
      <c r="B12">
        <f>I12</f>
        <v>15</v>
      </c>
      <c r="C12">
        <f>K12</f>
        <v>11</v>
      </c>
      <c r="D12">
        <f t="shared" si="0"/>
        <v>10</v>
      </c>
      <c r="E12">
        <f t="shared" si="1"/>
        <v>3</v>
      </c>
      <c r="F12" s="56" t="str">
        <f>VLOOKUP(I12,TEAMS!A12:D56,4,0)</f>
        <v>Monday</v>
      </c>
      <c r="G12" s="25">
        <f t="shared" si="2"/>
        <v>46104</v>
      </c>
      <c r="H12" s="56">
        <v>2</v>
      </c>
      <c r="I12" s="59">
        <v>15</v>
      </c>
      <c r="J12" s="4" t="str">
        <f>VLOOKUP($I12,TEAMS!$A$3:$D$56,2,0)</f>
        <v>Cliff Park</v>
      </c>
      <c r="K12" s="59">
        <v>11</v>
      </c>
      <c r="L12" s="4" t="str">
        <f>VLOOKUP($K12,TEAMS!$A$3:$D$56,2,0)</f>
        <v>TB Colts</v>
      </c>
      <c r="M12" s="4" t="str">
        <f>VLOOKUP($P12,TEAMS!$A$3:$D$56,2,0)</f>
        <v>Black Knights</v>
      </c>
      <c r="N12" s="4" t="str">
        <f>VLOOKUP($Q12,TEAMS!$A$3:$D$56,2,0)</f>
        <v>TB Mustangs</v>
      </c>
      <c r="O12" s="46" t="str">
        <f>VLOOKUP($I12,TEAMS!$A$3:$D$56,3,0)</f>
        <v>Open</v>
      </c>
      <c r="P12" s="58">
        <v>10</v>
      </c>
      <c r="Q12" s="58">
        <v>3</v>
      </c>
      <c r="S12" s="29"/>
      <c r="T12" s="4"/>
      <c r="U12" s="30"/>
      <c r="V12" s="30"/>
      <c r="W12" s="30"/>
      <c r="X12" s="30"/>
      <c r="Y12" s="30"/>
      <c r="Z12" s="31"/>
    </row>
    <row r="13" spans="2:27" s="22" customFormat="1" x14ac:dyDescent="0.25">
      <c r="B13">
        <f>I13</f>
        <v>12</v>
      </c>
      <c r="C13">
        <f>K13</f>
        <v>16</v>
      </c>
      <c r="D13">
        <f t="shared" si="0"/>
        <v>4</v>
      </c>
      <c r="E13">
        <f t="shared" si="1"/>
        <v>5</v>
      </c>
      <c r="F13" s="56" t="str">
        <f>VLOOKUP(I13,TEAMS!A13:D56,4,0)</f>
        <v>Tuesday</v>
      </c>
      <c r="G13" s="25">
        <f t="shared" si="2"/>
        <v>46105</v>
      </c>
      <c r="H13" s="56">
        <v>2</v>
      </c>
      <c r="I13" s="59">
        <v>12</v>
      </c>
      <c r="J13" s="4" t="str">
        <f>VLOOKUP($I13,TEAMS!$A$3:$D$56,2,0)</f>
        <v>NU Yellow</v>
      </c>
      <c r="K13" s="59">
        <v>16</v>
      </c>
      <c r="L13" s="4" t="str">
        <f>VLOOKUP($K13,TEAMS!$A$3:$D$56,2,0)</f>
        <v>Sirens</v>
      </c>
      <c r="M13" s="4" t="str">
        <f>VLOOKUP($P13,TEAMS!$A$3:$D$56,2,0)</f>
        <v>Stars</v>
      </c>
      <c r="N13" s="4" t="str">
        <f>VLOOKUP($Q13,TEAMS!$A$3:$D$56,2,0)</f>
        <v>TB Racers</v>
      </c>
      <c r="O13" s="46" t="str">
        <f>VLOOKUP($I13,TEAMS!$A$3:$D$56,3,0)</f>
        <v>UEA</v>
      </c>
      <c r="P13" s="59">
        <v>4</v>
      </c>
      <c r="Q13" s="59">
        <v>5</v>
      </c>
      <c r="S13" s="10"/>
      <c r="T13" s="11"/>
      <c r="U13" s="11"/>
      <c r="V13" s="11"/>
      <c r="W13" s="11"/>
      <c r="X13" s="11"/>
      <c r="Y13" s="11"/>
      <c r="Z13" s="12"/>
      <c r="AA13"/>
    </row>
    <row r="14" spans="2:27" s="22" customFormat="1" x14ac:dyDescent="0.25">
      <c r="B14">
        <f>I14</f>
        <v>9</v>
      </c>
      <c r="C14">
        <f>K14</f>
        <v>13</v>
      </c>
      <c r="D14">
        <f t="shared" si="0"/>
        <v>2</v>
      </c>
      <c r="E14">
        <f t="shared" si="1"/>
        <v>1</v>
      </c>
      <c r="F14" s="56" t="s">
        <v>137</v>
      </c>
      <c r="G14" s="25">
        <v>46105</v>
      </c>
      <c r="H14" s="56">
        <v>2</v>
      </c>
      <c r="I14" s="59">
        <v>9</v>
      </c>
      <c r="J14" s="4" t="str">
        <f>VLOOKUP($I14,TEAMS!$A$3:$D$56,2,0)</f>
        <v>Phoenix</v>
      </c>
      <c r="K14" s="59">
        <v>13</v>
      </c>
      <c r="L14" s="4" t="str">
        <f>VLOOKUP($K14,TEAMS!$A$3:$D$56,2,0)</f>
        <v>Sonics</v>
      </c>
      <c r="M14" s="4" t="str">
        <f>VLOOKUP($P14,TEAMS!$A$3:$D$56,2,0)</f>
        <v>NU White</v>
      </c>
      <c r="N14" s="4" t="str">
        <f>VLOOKUP($Q14,TEAMS!$A$3:$D$56,2,0)</f>
        <v>NU Blue</v>
      </c>
      <c r="O14" s="46" t="str">
        <f>VLOOKUP($I14,TEAMS!$A$3:$D$56,3,0)</f>
        <v>UEA</v>
      </c>
      <c r="P14" s="59">
        <v>2</v>
      </c>
      <c r="Q14" s="59">
        <v>1</v>
      </c>
      <c r="S14" s="5"/>
      <c r="T14" s="4"/>
      <c r="U14" s="4"/>
      <c r="V14" s="4"/>
      <c r="W14" s="4"/>
      <c r="X14" s="4"/>
      <c r="Y14" s="4"/>
      <c r="Z14" s="6"/>
      <c r="AA14"/>
    </row>
    <row r="15" spans="2:27" s="22" customFormat="1" x14ac:dyDescent="0.25">
      <c r="B15">
        <f>I15</f>
        <v>14</v>
      </c>
      <c r="C15">
        <f>K15</f>
        <v>10</v>
      </c>
      <c r="D15">
        <f t="shared" si="0"/>
        <v>25</v>
      </c>
      <c r="E15">
        <f t="shared" si="1"/>
        <v>11</v>
      </c>
      <c r="F15" s="53" t="s">
        <v>101</v>
      </c>
      <c r="G15" s="25">
        <f t="shared" si="2"/>
        <v>46105</v>
      </c>
      <c r="H15" s="4">
        <v>2</v>
      </c>
      <c r="I15" s="58">
        <v>14</v>
      </c>
      <c r="J15" s="53" t="str">
        <f>VLOOKUP($I15,TEAMS!$A$3:$D$56,2,0)</f>
        <v>NU Royal</v>
      </c>
      <c r="K15" s="58">
        <v>10</v>
      </c>
      <c r="L15" s="4" t="str">
        <f>VLOOKUP($K15,TEAMS!$A$3:$D$56,2,0)</f>
        <v>Black Knights</v>
      </c>
      <c r="M15" s="4" t="str">
        <f>VLOOKUP($P15,TEAMS!$A$3:$D$56,2,0)</f>
        <v>NU Ruby</v>
      </c>
      <c r="N15" s="4" t="str">
        <f>VLOOKUP($Q15,TEAMS!$A$3:$D$56,2,0)</f>
        <v>TB Colts</v>
      </c>
      <c r="O15" s="53" t="s">
        <v>113</v>
      </c>
      <c r="P15" s="59">
        <v>25</v>
      </c>
      <c r="Q15" s="59">
        <v>11</v>
      </c>
      <c r="S15" s="5"/>
      <c r="T15" s="4"/>
      <c r="U15" s="4"/>
      <c r="V15" s="4"/>
      <c r="W15" s="4"/>
      <c r="X15" s="4"/>
      <c r="Y15" s="4"/>
      <c r="Z15" s="6"/>
      <c r="AA15"/>
    </row>
    <row r="16" spans="2:27" s="22" customFormat="1" x14ac:dyDescent="0.25">
      <c r="B16"/>
      <c r="C16"/>
      <c r="D16"/>
      <c r="E16"/>
      <c r="F16" s="57"/>
      <c r="G16" s="25"/>
      <c r="H16" s="57">
        <v>2</v>
      </c>
      <c r="I16" s="59"/>
      <c r="J16" s="4"/>
      <c r="K16" s="59"/>
      <c r="L16" s="4"/>
      <c r="M16" s="4"/>
      <c r="N16" s="4"/>
      <c r="O16" s="46"/>
      <c r="P16" s="59"/>
      <c r="Q16" s="59"/>
      <c r="S16" s="5"/>
      <c r="T16" s="4"/>
      <c r="U16" s="4"/>
      <c r="V16" s="4"/>
      <c r="W16" s="4"/>
      <c r="X16" s="4"/>
      <c r="Y16" s="4"/>
      <c r="Z16" s="6"/>
      <c r="AA16"/>
    </row>
    <row r="17" spans="1:27" s="22" customFormat="1" x14ac:dyDescent="0.25">
      <c r="B17">
        <f>I17</f>
        <v>18</v>
      </c>
      <c r="C17">
        <f>K17</f>
        <v>17</v>
      </c>
      <c r="D17">
        <f t="shared" si="0"/>
        <v>7</v>
      </c>
      <c r="E17">
        <f t="shared" si="1"/>
        <v>30</v>
      </c>
      <c r="F17" s="56" t="str">
        <f>VLOOKUP(I17,TEAMS!A16:D61,4,0)</f>
        <v>Tuesday</v>
      </c>
      <c r="G17" s="25">
        <f t="shared" si="2"/>
        <v>46105</v>
      </c>
      <c r="H17" s="56">
        <v>3</v>
      </c>
      <c r="I17" s="59">
        <v>18</v>
      </c>
      <c r="J17" s="4" t="str">
        <f>VLOOKUP($I17,TEAMS!$A$3:$D$56,2,0)</f>
        <v>Venus</v>
      </c>
      <c r="K17" s="59">
        <v>17</v>
      </c>
      <c r="L17" s="4" t="str">
        <f>VLOOKUP($K17,TEAMS!$A$3:$D$56,2,0)</f>
        <v>Blades</v>
      </c>
      <c r="M17" s="4" t="str">
        <f>VLOOKUP($P17,TEAMS!$A$3:$D$56,2,0)</f>
        <v>Cromer Cobras</v>
      </c>
      <c r="N17" s="4" t="str">
        <f>VLOOKUP($Q17,TEAMS!$A$3:$D$56,2,0)</f>
        <v>Watton Wolves</v>
      </c>
      <c r="O17" s="4" t="str">
        <f>VLOOKUP($I17,TEAMS!$A$3:$D$56,3,0)</f>
        <v>Open</v>
      </c>
      <c r="P17" s="59">
        <v>7</v>
      </c>
      <c r="Q17" s="59">
        <v>30</v>
      </c>
      <c r="S17" s="5"/>
      <c r="T17" s="4"/>
      <c r="U17" s="4"/>
      <c r="V17" s="4"/>
      <c r="W17" s="4"/>
      <c r="X17" s="4"/>
      <c r="Y17" s="4"/>
      <c r="Z17" s="6"/>
      <c r="AA17"/>
    </row>
    <row r="18" spans="1:27" x14ac:dyDescent="0.25">
      <c r="B18">
        <f>I18</f>
        <v>19</v>
      </c>
      <c r="C18">
        <f>K18</f>
        <v>22</v>
      </c>
      <c r="D18">
        <f t="shared" si="0"/>
        <v>26</v>
      </c>
      <c r="E18">
        <f t="shared" si="1"/>
        <v>34</v>
      </c>
      <c r="F18" s="53" t="str">
        <f>VLOOKUP(I18,TEAMS!A17:D62,4,0)</f>
        <v>Tuesday</v>
      </c>
      <c r="G18" s="25">
        <f t="shared" si="2"/>
        <v>46105</v>
      </c>
      <c r="H18" s="4">
        <v>3</v>
      </c>
      <c r="I18" s="58">
        <v>19</v>
      </c>
      <c r="J18" s="53" t="str">
        <f>VLOOKUP($I18,TEAMS!$A$3:$D$56,2,0)</f>
        <v>Premier</v>
      </c>
      <c r="K18" s="58">
        <v>22</v>
      </c>
      <c r="L18" s="4" t="str">
        <f>VLOOKUP($K18,TEAMS!$A$3:$D$56,2,0)</f>
        <v>Wrens</v>
      </c>
      <c r="M18" s="4" t="str">
        <f>VLOOKUP($P18,TEAMS!$A$3:$D$56,2,0)</f>
        <v>TB Shetlands</v>
      </c>
      <c r="N18" s="4" t="str">
        <f>VLOOKUP($Q18,TEAMS!$A$3:$D$56,2,0)</f>
        <v>NU Amber</v>
      </c>
      <c r="O18" s="53" t="s">
        <v>113</v>
      </c>
      <c r="P18" s="59">
        <v>26</v>
      </c>
      <c r="Q18" s="59">
        <v>34</v>
      </c>
      <c r="S18" s="5"/>
      <c r="T18" s="4"/>
      <c r="U18" s="4"/>
      <c r="V18" s="4"/>
      <c r="W18" s="4"/>
      <c r="X18" s="4"/>
      <c r="Y18" s="4"/>
      <c r="Z18" s="6"/>
    </row>
    <row r="19" spans="1:27" x14ac:dyDescent="0.25">
      <c r="B19">
        <f>I19</f>
        <v>23</v>
      </c>
      <c r="C19">
        <f>K19</f>
        <v>20</v>
      </c>
      <c r="D19">
        <f t="shared" si="0"/>
        <v>21</v>
      </c>
      <c r="E19">
        <f t="shared" si="1"/>
        <v>33</v>
      </c>
      <c r="F19" s="4" t="str">
        <f>VLOOKUP(I19,TEAMS!A18:D63,4,0)</f>
        <v>Tuesday</v>
      </c>
      <c r="G19" s="25">
        <f t="shared" si="2"/>
        <v>46105</v>
      </c>
      <c r="H19" s="4">
        <v>3</v>
      </c>
      <c r="I19" s="58">
        <v>23</v>
      </c>
      <c r="J19" s="4" t="str">
        <f>VLOOKUP($I19,TEAMS!$A$3:$D$56,2,0)</f>
        <v>Hotshots</v>
      </c>
      <c r="K19" s="58">
        <v>20</v>
      </c>
      <c r="L19" s="4" t="str">
        <f>VLOOKUP($K19,TEAMS!$A$3:$D$56,2,0)</f>
        <v>White Knights</v>
      </c>
      <c r="M19" s="4" t="str">
        <f>VLOOKUP($P19,TEAMS!$A$3:$D$56,2,0)</f>
        <v>Belton</v>
      </c>
      <c r="N19" s="4" t="str">
        <f>VLOOKUP($Q19,TEAMS!$A$3:$D$56,2,0)</f>
        <v>Hornets</v>
      </c>
      <c r="O19" s="4" t="str">
        <f>VLOOKUP($I19,TEAMS!$A$3:$D$56,3,0)</f>
        <v>Open</v>
      </c>
      <c r="P19" s="59">
        <v>21</v>
      </c>
      <c r="Q19" s="59">
        <v>33</v>
      </c>
      <c r="S19" s="5"/>
      <c r="T19" s="4"/>
      <c r="U19" s="4"/>
      <c r="V19" s="4"/>
      <c r="W19" s="4"/>
      <c r="X19" s="4"/>
      <c r="Y19" s="4"/>
      <c r="Z19" s="6"/>
    </row>
    <row r="20" spans="1:27" ht="16.5" thickBot="1" x14ac:dyDescent="0.3">
      <c r="B20">
        <f>I20</f>
        <v>21</v>
      </c>
      <c r="C20">
        <f>K20</f>
        <v>24</v>
      </c>
      <c r="D20">
        <f t="shared" si="0"/>
        <v>20</v>
      </c>
      <c r="E20">
        <f t="shared" si="1"/>
        <v>18</v>
      </c>
      <c r="F20" s="4" t="str">
        <f>VLOOKUP(I20,TEAMS!A19:D64,4,0)</f>
        <v>Monday</v>
      </c>
      <c r="G20" s="25">
        <f t="shared" si="2"/>
        <v>46104</v>
      </c>
      <c r="H20" s="4">
        <v>3</v>
      </c>
      <c r="I20" s="58">
        <v>21</v>
      </c>
      <c r="J20" s="4" t="str">
        <f>VLOOKUP($I20,TEAMS!$A$3:$D$56,2,0)</f>
        <v>Belton</v>
      </c>
      <c r="K20" s="58">
        <v>24</v>
      </c>
      <c r="L20" s="4" t="str">
        <f>VLOOKUP($K20,TEAMS!$A$3:$D$56,2,0)</f>
        <v>Icenians</v>
      </c>
      <c r="M20" s="4" t="str">
        <f>VLOOKUP($P20,TEAMS!$A$3:$D$56,2,0)</f>
        <v>White Knights</v>
      </c>
      <c r="N20" s="4" t="str">
        <f>VLOOKUP($Q20,TEAMS!$A$3:$D$56,2,0)</f>
        <v>Venus</v>
      </c>
      <c r="O20" s="4" t="str">
        <f>VLOOKUP($I20,TEAMS!$A$3:$D$56,3,0)</f>
        <v>Open</v>
      </c>
      <c r="P20" s="59">
        <v>20</v>
      </c>
      <c r="Q20" s="59">
        <v>18</v>
      </c>
      <c r="S20" s="7"/>
      <c r="T20" s="8"/>
      <c r="U20" s="8"/>
      <c r="V20" s="8"/>
      <c r="W20" s="8"/>
      <c r="X20" s="8"/>
      <c r="Y20" s="8"/>
      <c r="Z20" s="9"/>
    </row>
    <row r="21" spans="1:27" x14ac:dyDescent="0.25">
      <c r="F21" s="57"/>
      <c r="G21" s="25"/>
      <c r="H21" s="57">
        <v>3</v>
      </c>
      <c r="I21" s="58"/>
      <c r="J21" s="4"/>
      <c r="K21" s="58"/>
      <c r="L21" s="4"/>
      <c r="M21" s="4"/>
      <c r="N21" s="4"/>
      <c r="O21" s="4"/>
      <c r="P21" s="58"/>
      <c r="Q21" s="58"/>
      <c r="S21" s="10"/>
      <c r="T21" s="11"/>
      <c r="U21" s="11"/>
      <c r="V21" s="11"/>
      <c r="W21" s="11"/>
      <c r="X21" s="11"/>
      <c r="Y21" s="11"/>
      <c r="Z21" s="12"/>
    </row>
    <row r="22" spans="1:27" x14ac:dyDescent="0.25">
      <c r="B22">
        <f>I22</f>
        <v>31</v>
      </c>
      <c r="C22">
        <f>K22</f>
        <v>32</v>
      </c>
      <c r="D22">
        <f t="shared" si="0"/>
        <v>43</v>
      </c>
      <c r="E22">
        <f t="shared" si="1"/>
        <v>17</v>
      </c>
      <c r="F22" s="4" t="s">
        <v>100</v>
      </c>
      <c r="G22" s="25">
        <f t="shared" si="2"/>
        <v>46106</v>
      </c>
      <c r="H22" s="4">
        <v>4</v>
      </c>
      <c r="I22" s="58">
        <v>31</v>
      </c>
      <c r="J22" s="4" t="str">
        <f>VLOOKUP($I22,TEAMS!$A$3:$D$56,2,0)</f>
        <v>Trailblazers</v>
      </c>
      <c r="K22" s="58">
        <v>32</v>
      </c>
      <c r="L22" s="4" t="str">
        <f>VLOOKUP($K22,TEAMS!$A$3:$D$56,2,0)</f>
        <v>Red Hot Chillies</v>
      </c>
      <c r="M22" s="4" t="str">
        <f>VLOOKUP($P22,TEAMS!$A$3:$D$56,2,0)</f>
        <v xml:space="preserve">Trowse  </v>
      </c>
      <c r="N22" s="4" t="str">
        <f>VLOOKUP($Q22,TEAMS!$A$3:$D$56,2,0)</f>
        <v>Blades</v>
      </c>
      <c r="O22" s="4" t="str">
        <f>VLOOKUP($I22,TEAMS!$A$3:$D$56,3,0)</f>
        <v>Hellesdon High</v>
      </c>
      <c r="P22" s="59">
        <v>43</v>
      </c>
      <c r="Q22" s="59">
        <v>17</v>
      </c>
      <c r="S22" s="5"/>
      <c r="T22" s="4"/>
      <c r="U22" s="4"/>
      <c r="V22" s="4"/>
      <c r="W22" s="4"/>
      <c r="X22" s="4"/>
      <c r="Y22" s="4"/>
      <c r="Z22" s="6"/>
    </row>
    <row r="23" spans="1:27" x14ac:dyDescent="0.25">
      <c r="B23">
        <f>I23</f>
        <v>25</v>
      </c>
      <c r="C23">
        <f>K23</f>
        <v>26</v>
      </c>
      <c r="D23">
        <f t="shared" si="0"/>
        <v>28</v>
      </c>
      <c r="E23">
        <f t="shared" si="1"/>
        <v>15</v>
      </c>
      <c r="F23" s="4" t="str">
        <f>VLOOKUP(I23,TEAMS!A21:D66,4,0)</f>
        <v>Wednesday</v>
      </c>
      <c r="G23" s="25">
        <f t="shared" si="2"/>
        <v>46106</v>
      </c>
      <c r="H23" s="4">
        <v>4</v>
      </c>
      <c r="I23" s="58">
        <v>25</v>
      </c>
      <c r="J23" s="4" t="str">
        <f>VLOOKUP($I23,TEAMS!$A$3:$D$56,2,0)</f>
        <v>NU Ruby</v>
      </c>
      <c r="K23" s="58">
        <v>26</v>
      </c>
      <c r="L23" s="4" t="str">
        <f>VLOOKUP($K23,TEAMS!$A$3:$D$56,2,0)</f>
        <v>TB Shetlands</v>
      </c>
      <c r="M23" s="4" t="str">
        <f>VLOOKUP($P23,TEAMS!$A$3:$D$56,2,0)</f>
        <v>Hethersett Rockets</v>
      </c>
      <c r="N23" s="4" t="str">
        <f>VLOOKUP($Q23,TEAMS!$A$3:$D$56,2,0)</f>
        <v>Cliff Park</v>
      </c>
      <c r="O23" s="46" t="str">
        <f>VLOOKUP($I23,TEAMS!$A$3:$D$56,3,0)</f>
        <v>UEA</v>
      </c>
      <c r="P23" s="59">
        <v>28</v>
      </c>
      <c r="Q23" s="59">
        <v>15</v>
      </c>
      <c r="S23" s="5"/>
      <c r="T23" s="4"/>
      <c r="U23" s="4"/>
      <c r="V23" s="4"/>
      <c r="W23" s="4"/>
      <c r="X23" s="4"/>
      <c r="Y23" s="4"/>
      <c r="Z23" s="6"/>
    </row>
    <row r="24" spans="1:27" x14ac:dyDescent="0.25">
      <c r="B24">
        <f>I24</f>
        <v>27</v>
      </c>
      <c r="C24">
        <f>K24</f>
        <v>28</v>
      </c>
      <c r="D24">
        <f t="shared" si="0"/>
        <v>24</v>
      </c>
      <c r="E24">
        <f t="shared" si="1"/>
        <v>29</v>
      </c>
      <c r="F24" s="4" t="str">
        <f>VLOOKUP(I24,TEAMS!A22:D67,4,0)</f>
        <v>Tuesday</v>
      </c>
      <c r="G24" s="25">
        <f t="shared" si="2"/>
        <v>46105</v>
      </c>
      <c r="H24" s="4">
        <v>4</v>
      </c>
      <c r="I24" s="58">
        <v>27</v>
      </c>
      <c r="J24" s="4" t="str">
        <f>VLOOKUP($I24,TEAMS!$A$3:$D$56,2,0)</f>
        <v>Falcons</v>
      </c>
      <c r="K24" s="58">
        <v>28</v>
      </c>
      <c r="L24" s="4" t="str">
        <f>VLOOKUP($K24,TEAMS!$A$3:$D$56,2,0)</f>
        <v>Hethersett Rockets</v>
      </c>
      <c r="M24" s="4" t="str">
        <f>VLOOKUP($P24,TEAMS!$A$3:$D$56,2,0)</f>
        <v>Icenians</v>
      </c>
      <c r="N24" s="4" t="str">
        <f>VLOOKUP($Q24,TEAMS!$A$3:$D$56,2,0)</f>
        <v>NCF Emerald</v>
      </c>
      <c r="O24" s="4" t="str">
        <f>VLOOKUP($I24,TEAMS!$A$3:$D$56,3,0)</f>
        <v>City</v>
      </c>
      <c r="P24" s="59">
        <v>24</v>
      </c>
      <c r="Q24" s="59">
        <v>29</v>
      </c>
      <c r="S24" s="5"/>
      <c r="T24" s="4"/>
      <c r="U24" s="4"/>
      <c r="V24" s="4"/>
      <c r="W24" s="4"/>
      <c r="X24" s="4"/>
      <c r="Y24" s="4"/>
      <c r="Z24" s="6"/>
    </row>
    <row r="25" spans="1:27" x14ac:dyDescent="0.25">
      <c r="B25">
        <f>I25</f>
        <v>29</v>
      </c>
      <c r="C25">
        <f>K25</f>
        <v>30</v>
      </c>
      <c r="D25">
        <f t="shared" si="0"/>
        <v>37</v>
      </c>
      <c r="E25">
        <f t="shared" si="1"/>
        <v>42</v>
      </c>
      <c r="F25" s="4" t="s">
        <v>100</v>
      </c>
      <c r="G25" s="25">
        <f t="shared" si="2"/>
        <v>46106</v>
      </c>
      <c r="H25" s="4">
        <v>4</v>
      </c>
      <c r="I25" s="58">
        <v>29</v>
      </c>
      <c r="J25" s="4" t="str">
        <f>VLOOKUP($I25,TEAMS!$A$3:$D$56,2,0)</f>
        <v>NCF Emerald</v>
      </c>
      <c r="K25" s="58">
        <v>30</v>
      </c>
      <c r="L25" s="4" t="str">
        <f>VLOOKUP($K25,TEAMS!$A$3:$D$56,2,0)</f>
        <v>Watton Wolves</v>
      </c>
      <c r="M25" s="4" t="str">
        <f>VLOOKUP($P25,TEAMS!$A$3:$D$56,2,0)</f>
        <v>First Home Improvements</v>
      </c>
      <c r="N25" s="4" t="str">
        <f>VLOOKUP($Q25,TEAMS!$A$3:$D$56,2,0)</f>
        <v>TB Ponies</v>
      </c>
      <c r="O25" s="4" t="str">
        <f>VLOOKUP($I25,TEAMS!$A$3:$D$56,3,0)</f>
        <v>Hellesdon High</v>
      </c>
      <c r="P25" s="59">
        <v>37</v>
      </c>
      <c r="Q25" s="59">
        <v>42</v>
      </c>
      <c r="S25" s="5"/>
      <c r="T25" s="4"/>
      <c r="U25" s="4"/>
      <c r="V25" s="4"/>
      <c r="W25" s="4"/>
      <c r="X25" s="4"/>
      <c r="Y25" s="4"/>
      <c r="Z25" s="6"/>
    </row>
    <row r="26" spans="1:27" x14ac:dyDescent="0.25">
      <c r="F26" s="57"/>
      <c r="G26" s="25"/>
      <c r="H26" s="57">
        <v>4</v>
      </c>
      <c r="I26" s="58"/>
      <c r="J26" s="4"/>
      <c r="K26" s="58"/>
      <c r="L26" s="4"/>
      <c r="M26" s="4"/>
      <c r="N26" s="4"/>
      <c r="O26" s="4"/>
      <c r="P26" s="58"/>
      <c r="Q26" s="58"/>
      <c r="S26" s="5"/>
      <c r="T26" s="4"/>
      <c r="U26" s="4"/>
      <c r="V26" s="4"/>
      <c r="W26" s="4"/>
      <c r="X26" s="4"/>
      <c r="Y26" s="4"/>
      <c r="Z26" s="6"/>
    </row>
    <row r="27" spans="1:27" x14ac:dyDescent="0.25">
      <c r="A27" s="47"/>
      <c r="B27">
        <f t="shared" ref="B27:B35" si="3">I27</f>
        <v>39</v>
      </c>
      <c r="C27">
        <f t="shared" ref="C27:C35" si="4">K27</f>
        <v>38</v>
      </c>
      <c r="D27">
        <f t="shared" si="0"/>
        <v>35</v>
      </c>
      <c r="E27">
        <f t="shared" si="1"/>
        <v>41</v>
      </c>
      <c r="F27" s="4" t="str">
        <f>VLOOKUP(I27,TEAMS!A26:D81,4,0)</f>
        <v>Wednesday</v>
      </c>
      <c r="G27" s="25">
        <f t="shared" si="2"/>
        <v>46106</v>
      </c>
      <c r="H27" s="4">
        <v>5</v>
      </c>
      <c r="I27" s="58">
        <v>39</v>
      </c>
      <c r="J27" s="4" t="str">
        <f>VLOOKUP($I27,TEAMS!$A$3:$D$56,2,0)</f>
        <v>Tigers</v>
      </c>
      <c r="K27" s="58">
        <v>38</v>
      </c>
      <c r="L27" s="4" t="str">
        <f>VLOOKUP($K27,TEAMS!$A$3:$D$56,2,0)</f>
        <v>NU Red</v>
      </c>
      <c r="M27" s="4" t="str">
        <f>VLOOKUP($P27,TEAMS!$A$3:$D$56,2,0)</f>
        <v>Gems</v>
      </c>
      <c r="N27" s="4" t="str">
        <f>VLOOKUP($Q27,TEAMS!$A$3:$D$56,2,0)</f>
        <v>Dragons</v>
      </c>
      <c r="O27" s="4" t="s">
        <v>113</v>
      </c>
      <c r="P27" s="59">
        <v>35</v>
      </c>
      <c r="Q27" s="59">
        <v>41</v>
      </c>
      <c r="S27" s="5"/>
      <c r="T27" s="4"/>
      <c r="U27" s="4"/>
      <c r="V27" s="4"/>
      <c r="W27" s="4"/>
      <c r="X27" s="4"/>
      <c r="Y27" s="4"/>
      <c r="Z27" s="6"/>
    </row>
    <row r="28" spans="1:27" ht="16.5" thickBot="1" x14ac:dyDescent="0.3">
      <c r="B28">
        <f t="shared" si="3"/>
        <v>36</v>
      </c>
      <c r="C28">
        <f t="shared" si="4"/>
        <v>40</v>
      </c>
      <c r="D28">
        <f t="shared" si="0"/>
        <v>0</v>
      </c>
      <c r="E28">
        <f t="shared" si="1"/>
        <v>0</v>
      </c>
      <c r="F28" s="4"/>
      <c r="G28" s="25" t="e">
        <f t="shared" si="2"/>
        <v>#N/A</v>
      </c>
      <c r="H28" s="4">
        <v>5</v>
      </c>
      <c r="I28" s="58">
        <v>36</v>
      </c>
      <c r="J28" s="4" t="str">
        <f>VLOOKUP($I28,TEAMS!$A$3:$D$56,2,0)</f>
        <v>TB Fillies</v>
      </c>
      <c r="K28" s="58">
        <v>40</v>
      </c>
      <c r="L28" s="4" t="str">
        <f>VLOOKUP($K28,TEAMS!$A$3:$D$56,2,0)</f>
        <v>BYE WEEK</v>
      </c>
      <c r="M28" s="4" t="e">
        <f>VLOOKUP($P28,TEAMS!$A$3:$D$56,2,0)</f>
        <v>#N/A</v>
      </c>
      <c r="N28" s="4" t="e">
        <f>VLOOKUP($Q28,TEAMS!$A$3:$D$56,2,0)</f>
        <v>#N/A</v>
      </c>
      <c r="O28" s="4"/>
      <c r="P28" s="59"/>
      <c r="Q28" s="59"/>
      <c r="S28" s="7"/>
      <c r="T28" s="8"/>
      <c r="U28" s="8"/>
      <c r="V28" s="8"/>
      <c r="W28" s="8"/>
      <c r="X28" s="8"/>
      <c r="Y28" s="8"/>
      <c r="Z28" s="9"/>
    </row>
    <row r="29" spans="1:27" x14ac:dyDescent="0.25">
      <c r="B29">
        <f t="shared" si="3"/>
        <v>33</v>
      </c>
      <c r="C29">
        <f t="shared" si="4"/>
        <v>35</v>
      </c>
      <c r="D29">
        <f t="shared" si="0"/>
        <v>27</v>
      </c>
      <c r="E29">
        <f t="shared" si="1"/>
        <v>31</v>
      </c>
      <c r="F29" s="4" t="str">
        <f>VLOOKUP(I29,TEAMS!A23:D78,4,0)</f>
        <v>Monday</v>
      </c>
      <c r="G29" s="25">
        <f t="shared" si="2"/>
        <v>46104</v>
      </c>
      <c r="H29" s="4">
        <v>5</v>
      </c>
      <c r="I29" s="58">
        <v>33</v>
      </c>
      <c r="J29" s="4" t="str">
        <f>VLOOKUP($I29,TEAMS!$A$3:$D$56,2,0)</f>
        <v>Hornets</v>
      </c>
      <c r="K29" s="58">
        <v>35</v>
      </c>
      <c r="L29" s="4" t="str">
        <f>VLOOKUP($K29,TEAMS!$A$3:$D$56,2,0)</f>
        <v>Gems</v>
      </c>
      <c r="M29" s="4" t="str">
        <f>VLOOKUP($P29,TEAMS!$A$3:$D$56,2,0)</f>
        <v>Falcons</v>
      </c>
      <c r="N29" s="4" t="str">
        <f>VLOOKUP($Q29,TEAMS!$A$3:$D$56,2,0)</f>
        <v>Trailblazers</v>
      </c>
      <c r="O29" s="4" t="str">
        <f>VLOOKUP($I29,TEAMS!$A$3:$D$56,3,0)</f>
        <v>Open</v>
      </c>
      <c r="P29" s="59">
        <v>27</v>
      </c>
      <c r="Q29" s="59">
        <v>31</v>
      </c>
      <c r="S29" s="10"/>
      <c r="T29" s="11"/>
      <c r="U29" s="11"/>
      <c r="V29" s="11"/>
      <c r="W29" s="11"/>
      <c r="X29" s="11"/>
      <c r="Y29" s="11"/>
      <c r="Z29" s="12"/>
    </row>
    <row r="30" spans="1:27" x14ac:dyDescent="0.25">
      <c r="A30" s="22"/>
      <c r="B30">
        <f t="shared" si="3"/>
        <v>37</v>
      </c>
      <c r="C30">
        <f t="shared" si="4"/>
        <v>34</v>
      </c>
      <c r="D30">
        <f t="shared" si="0"/>
        <v>32</v>
      </c>
      <c r="E30">
        <f t="shared" si="1"/>
        <v>36</v>
      </c>
      <c r="F30" s="4" t="str">
        <f>VLOOKUP(I30,TEAMS!A25:D80,4,0)</f>
        <v>Monday</v>
      </c>
      <c r="G30" s="25">
        <f t="shared" si="2"/>
        <v>46104</v>
      </c>
      <c r="H30" s="4">
        <v>5</v>
      </c>
      <c r="I30" s="58">
        <v>37</v>
      </c>
      <c r="J30" s="4" t="str">
        <f>VLOOKUP($I30,TEAMS!$A$3:$D$56,2,0)</f>
        <v>First Home Improvements</v>
      </c>
      <c r="K30" s="58">
        <v>34</v>
      </c>
      <c r="L30" s="4" t="str">
        <f>VLOOKUP($K30,TEAMS!$A$3:$D$56,2,0)</f>
        <v>NU Amber</v>
      </c>
      <c r="M30" s="4" t="str">
        <f>VLOOKUP($P30,TEAMS!$A$3:$D$56,2,0)</f>
        <v>Red Hot Chillies</v>
      </c>
      <c r="N30" s="4" t="str">
        <f>VLOOKUP($Q30,TEAMS!$A$3:$D$56,2,0)</f>
        <v>TB Fillies</v>
      </c>
      <c r="O30" s="4" t="str">
        <f>VLOOKUP($I30,TEAMS!$A$3:$D$56,3,0)</f>
        <v>Open</v>
      </c>
      <c r="P30" s="59">
        <v>32</v>
      </c>
      <c r="Q30" s="59">
        <v>36</v>
      </c>
      <c r="S30" s="5"/>
      <c r="T30" s="4"/>
      <c r="U30" s="4"/>
      <c r="V30" s="4"/>
      <c r="W30" s="4"/>
      <c r="X30" s="4"/>
      <c r="Y30" s="4"/>
      <c r="Z30" s="6"/>
    </row>
    <row r="31" spans="1:27" x14ac:dyDescent="0.25">
      <c r="B31">
        <f>I32</f>
        <v>46</v>
      </c>
      <c r="C31">
        <f>K32</f>
        <v>47</v>
      </c>
      <c r="D31">
        <f t="shared" ref="D31" si="5">P31</f>
        <v>0</v>
      </c>
      <c r="E31">
        <f t="shared" ref="E31" si="6">Q31</f>
        <v>0</v>
      </c>
      <c r="F31" s="4"/>
      <c r="G31" s="4"/>
      <c r="H31" s="4"/>
      <c r="I31" s="58"/>
      <c r="J31" s="4"/>
      <c r="K31" s="58"/>
      <c r="L31" s="4"/>
      <c r="M31" s="4"/>
      <c r="N31" s="4"/>
      <c r="O31" s="4"/>
      <c r="P31" s="59"/>
      <c r="Q31" s="59"/>
      <c r="S31" s="5"/>
      <c r="T31" s="4"/>
      <c r="U31" s="4"/>
      <c r="V31" s="4"/>
      <c r="W31" s="4"/>
      <c r="X31" s="4"/>
      <c r="Y31" s="4"/>
      <c r="Z31" s="6"/>
    </row>
    <row r="32" spans="1:27" x14ac:dyDescent="0.25">
      <c r="B32">
        <f>I33</f>
        <v>44</v>
      </c>
      <c r="C32">
        <f>K33</f>
        <v>48</v>
      </c>
      <c r="D32">
        <f t="shared" si="0"/>
        <v>0</v>
      </c>
      <c r="E32">
        <f t="shared" si="1"/>
        <v>0</v>
      </c>
      <c r="F32" s="4"/>
      <c r="G32" s="25" t="e">
        <f>VLOOKUP(F32,$F$40:$G$43,2,FALSE)</f>
        <v>#N/A</v>
      </c>
      <c r="H32" s="4">
        <v>6</v>
      </c>
      <c r="I32" s="58">
        <v>46</v>
      </c>
      <c r="J32" s="4" t="str">
        <f>VLOOKUP($I32,TEAMS!$A$3:$D$56,2,0)</f>
        <v>Doves</v>
      </c>
      <c r="K32" s="58">
        <v>47</v>
      </c>
      <c r="L32" s="4" t="str">
        <f>VLOOKUP($K32,TEAMS!$A$3:$D$56,2,0)</f>
        <v>BYE WEEK</v>
      </c>
      <c r="M32" s="4" t="e">
        <f>VLOOKUP($P32,TEAMS!$A$3:$D$56,2,0)</f>
        <v>#N/A</v>
      </c>
      <c r="N32" s="4" t="e">
        <f>VLOOKUP($Q32,TEAMS!$A$3:$D$56,2,0)</f>
        <v>#N/A</v>
      </c>
      <c r="O32" s="4"/>
      <c r="P32" s="59"/>
      <c r="Q32" s="59"/>
      <c r="S32" s="5"/>
      <c r="T32" s="4"/>
      <c r="U32" s="4"/>
      <c r="V32" s="4"/>
      <c r="W32" s="4"/>
      <c r="X32" s="4"/>
      <c r="Y32" s="4"/>
      <c r="Z32" s="6"/>
    </row>
    <row r="33" spans="2:26" x14ac:dyDescent="0.25">
      <c r="B33">
        <f>I34</f>
        <v>41</v>
      </c>
      <c r="C33">
        <f>K34</f>
        <v>43</v>
      </c>
      <c r="D33">
        <f t="shared" si="0"/>
        <v>0</v>
      </c>
      <c r="E33">
        <f t="shared" si="1"/>
        <v>0</v>
      </c>
      <c r="F33" s="4"/>
      <c r="G33" s="25" t="e">
        <f>VLOOKUP(F33,$F$40:$G$43,2,FALSE)</f>
        <v>#N/A</v>
      </c>
      <c r="H33" s="4">
        <v>6</v>
      </c>
      <c r="I33" s="58">
        <v>44</v>
      </c>
      <c r="J33" s="4" t="str">
        <f>VLOOKUP($I33,TEAMS!$A$3:$D$56,2,0)</f>
        <v>Cromer Vipers</v>
      </c>
      <c r="K33" s="58">
        <v>48</v>
      </c>
      <c r="L33" s="4" t="str">
        <f>VLOOKUP($K33,TEAMS!$A$3:$D$56,2,0)</f>
        <v>BYE WEEK</v>
      </c>
      <c r="M33" s="4" t="e">
        <f>VLOOKUP($P33,TEAMS!$A$3:$D$56,2,0)</f>
        <v>#N/A</v>
      </c>
      <c r="N33" s="4" t="e">
        <f>VLOOKUP($Q33,TEAMS!$A$3:$D$56,2,0)</f>
        <v>#N/A</v>
      </c>
      <c r="O33" s="4"/>
      <c r="P33" s="59"/>
      <c r="Q33" s="59"/>
      <c r="S33" s="5"/>
      <c r="T33" s="4"/>
      <c r="U33" s="4"/>
      <c r="V33" s="4"/>
      <c r="W33" s="4"/>
      <c r="X33" s="4"/>
      <c r="Y33" s="4"/>
      <c r="Z33" s="6"/>
    </row>
    <row r="34" spans="2:26" x14ac:dyDescent="0.25">
      <c r="B34" t="e">
        <f>#REF!</f>
        <v>#REF!</v>
      </c>
      <c r="C34" t="e">
        <f>#REF!</f>
        <v>#REF!</v>
      </c>
      <c r="D34">
        <f t="shared" si="0"/>
        <v>38</v>
      </c>
      <c r="E34">
        <f t="shared" si="1"/>
        <v>44</v>
      </c>
      <c r="F34" s="4" t="str">
        <f>VLOOKUP(I34,TEAMS!A28:D83,4,0)</f>
        <v>Monday</v>
      </c>
      <c r="G34" s="25">
        <f>VLOOKUP(F34,$F$40:$G$43,2,FALSE)</f>
        <v>46104</v>
      </c>
      <c r="H34" s="4">
        <v>6</v>
      </c>
      <c r="I34" s="58">
        <v>41</v>
      </c>
      <c r="J34" s="4" t="str">
        <f>VLOOKUP($I34,TEAMS!$A$3:$D$56,2,0)</f>
        <v>Dragons</v>
      </c>
      <c r="K34" s="58">
        <v>43</v>
      </c>
      <c r="L34" s="4" t="str">
        <f>VLOOKUP($K34,TEAMS!$A$3:$D$56,2,0)</f>
        <v xml:space="preserve">Trowse  </v>
      </c>
      <c r="M34" s="4" t="str">
        <f>VLOOKUP($P34,TEAMS!$A$3:$D$56,2,0)</f>
        <v>NU Red</v>
      </c>
      <c r="N34" s="4" t="str">
        <f>VLOOKUP($Q34,TEAMS!$A$3:$D$56,2,0)</f>
        <v>Cromer Vipers</v>
      </c>
      <c r="O34" s="4" t="str">
        <f>VLOOKUP($I34,TEAMS!$A$3:$D$56,3,0)</f>
        <v>Hellesdon High</v>
      </c>
      <c r="P34" s="58">
        <v>38</v>
      </c>
      <c r="Q34" s="59">
        <v>44</v>
      </c>
      <c r="S34" s="5"/>
      <c r="T34" s="4"/>
      <c r="U34" s="4"/>
      <c r="V34" s="4"/>
      <c r="W34" s="4"/>
      <c r="X34" s="4"/>
      <c r="Y34" s="4"/>
      <c r="Z34" s="6"/>
    </row>
    <row r="35" spans="2:26" x14ac:dyDescent="0.25">
      <c r="B35">
        <f t="shared" si="3"/>
        <v>45</v>
      </c>
      <c r="C35">
        <f t="shared" si="4"/>
        <v>42</v>
      </c>
      <c r="D35">
        <f t="shared" ref="D35" si="7">P35</f>
        <v>22</v>
      </c>
      <c r="E35">
        <f t="shared" ref="E35" si="8">Q35</f>
        <v>9</v>
      </c>
      <c r="F35" s="4" t="s">
        <v>99</v>
      </c>
      <c r="G35" s="25">
        <f>VLOOKUP(F35,$F$40:$G$43,2,FALSE)</f>
        <v>46104</v>
      </c>
      <c r="H35" s="4">
        <v>6</v>
      </c>
      <c r="I35" s="58">
        <v>45</v>
      </c>
      <c r="J35" s="46" t="str">
        <f>VLOOKUP($I35,TEAMS!$A$3:$D$56,2,0)</f>
        <v>NCF Onyx</v>
      </c>
      <c r="K35" s="58">
        <v>42</v>
      </c>
      <c r="L35" s="4" t="str">
        <f>VLOOKUP($K35,TEAMS!$A$3:$D$56,2,0)</f>
        <v>TB Ponies</v>
      </c>
      <c r="M35" s="4" t="str">
        <f>VLOOKUP($P35,TEAMS!$A$3:$D$56,2,0)</f>
        <v>Wrens</v>
      </c>
      <c r="N35" s="4" t="str">
        <f>VLOOKUP($Q35,TEAMS!$A$3:$D$56,2,0)</f>
        <v>Phoenix</v>
      </c>
      <c r="O35" s="4" t="s">
        <v>113</v>
      </c>
      <c r="P35" s="58">
        <v>22</v>
      </c>
      <c r="Q35" s="59">
        <v>9</v>
      </c>
      <c r="S35" s="5"/>
      <c r="T35" s="4"/>
      <c r="U35" s="4"/>
      <c r="V35" s="4"/>
      <c r="W35" s="4"/>
      <c r="X35" s="4"/>
      <c r="Y35" s="4"/>
      <c r="Z35" s="6"/>
    </row>
    <row r="36" spans="2:26" ht="16.5" thickBot="1" x14ac:dyDescent="0.3">
      <c r="S36" s="29"/>
      <c r="T36" s="30"/>
      <c r="U36" s="30"/>
      <c r="V36" s="30"/>
      <c r="W36" s="30"/>
      <c r="X36" s="30"/>
      <c r="Y36" s="30"/>
      <c r="Z36" s="31"/>
    </row>
    <row r="37" spans="2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2:26" x14ac:dyDescent="0.25">
      <c r="S38" s="5"/>
      <c r="T38" s="4"/>
      <c r="U38" s="4"/>
      <c r="V38" s="4"/>
      <c r="W38" s="4"/>
      <c r="X38" s="4"/>
      <c r="Y38" s="4"/>
      <c r="Z38" s="6"/>
    </row>
    <row r="39" spans="2:26" x14ac:dyDescent="0.25">
      <c r="F39" s="4"/>
      <c r="G39" s="4" t="s">
        <v>10</v>
      </c>
      <c r="H39" s="33" t="s">
        <v>0</v>
      </c>
      <c r="I39" s="61" t="s">
        <v>114</v>
      </c>
      <c r="J39" s="24" t="s">
        <v>108</v>
      </c>
      <c r="K39" s="33" t="s">
        <v>5</v>
      </c>
      <c r="L39" s="33" t="s">
        <v>6</v>
      </c>
      <c r="M39" s="61" t="s">
        <v>7</v>
      </c>
      <c r="N39" s="33" t="s">
        <v>113</v>
      </c>
      <c r="O39" s="24" t="s">
        <v>131</v>
      </c>
      <c r="P39" s="33" t="s">
        <v>21</v>
      </c>
      <c r="S39" s="5"/>
      <c r="T39" s="4"/>
      <c r="U39" s="4"/>
      <c r="V39" s="4"/>
      <c r="W39" s="4"/>
      <c r="X39" s="4"/>
      <c r="Y39" s="4"/>
      <c r="Z39" s="6"/>
    </row>
    <row r="40" spans="2:26" x14ac:dyDescent="0.25">
      <c r="F40" s="4" t="s">
        <v>4</v>
      </c>
      <c r="G40" s="25">
        <f>G3</f>
        <v>46104</v>
      </c>
      <c r="H40" s="4">
        <f t="shared" ref="H40:M43" si="9">COUNTIFS($O$7:$O$35,H$39,$F$7:$F$35,$F40)</f>
        <v>0</v>
      </c>
      <c r="I40" s="62">
        <f t="shared" si="9"/>
        <v>0</v>
      </c>
      <c r="J40" s="4">
        <f t="shared" si="9"/>
        <v>0</v>
      </c>
      <c r="K40" s="4">
        <v>3</v>
      </c>
      <c r="L40" s="4">
        <f t="shared" si="9"/>
        <v>0</v>
      </c>
      <c r="M40" s="62">
        <f t="shared" si="9"/>
        <v>0</v>
      </c>
      <c r="N40" s="4">
        <f>COUNTIFS($O$7:$O$35,N$39,$F$7:$F$35,$F40)</f>
        <v>3</v>
      </c>
      <c r="O40" s="4">
        <f t="shared" ref="O40:P43" si="10">COUNTIFS($O$7:$O$35,O$39,$F$7:$F$35,$F40)</f>
        <v>0</v>
      </c>
      <c r="P40" s="4">
        <f t="shared" si="10"/>
        <v>0</v>
      </c>
      <c r="Q40">
        <f>SUM(H40:P40)</f>
        <v>6</v>
      </c>
      <c r="S40" s="5"/>
      <c r="T40" s="4"/>
      <c r="U40" s="4"/>
      <c r="V40" s="4"/>
      <c r="W40" s="4"/>
      <c r="X40" s="4"/>
      <c r="Y40" s="4"/>
      <c r="Z40" s="6"/>
    </row>
    <row r="41" spans="2:26" x14ac:dyDescent="0.25">
      <c r="F41" s="4" t="s">
        <v>3</v>
      </c>
      <c r="G41" s="25">
        <f>G40+1</f>
        <v>46105</v>
      </c>
      <c r="H41" s="4">
        <v>2</v>
      </c>
      <c r="I41" s="62">
        <f t="shared" si="9"/>
        <v>0</v>
      </c>
      <c r="J41" s="4">
        <f t="shared" si="9"/>
        <v>0</v>
      </c>
      <c r="K41" s="4">
        <v>3</v>
      </c>
      <c r="L41" s="4">
        <f t="shared" si="9"/>
        <v>1</v>
      </c>
      <c r="M41" s="62">
        <f t="shared" si="9"/>
        <v>0</v>
      </c>
      <c r="N41" s="4">
        <f>COUNTIFS($O$7:$O$35,N$39,$F$7:$F$35,$F41)</f>
        <v>2</v>
      </c>
      <c r="O41" s="4">
        <f t="shared" si="10"/>
        <v>0</v>
      </c>
      <c r="P41" s="4">
        <f t="shared" si="10"/>
        <v>0</v>
      </c>
      <c r="Q41">
        <f>SUM(H41:P41)</f>
        <v>8</v>
      </c>
      <c r="S41" s="5"/>
      <c r="T41" s="4"/>
      <c r="U41" s="4"/>
      <c r="V41" s="4"/>
      <c r="W41" s="4"/>
      <c r="X41" s="4"/>
      <c r="Y41" s="4"/>
      <c r="Z41" s="6"/>
    </row>
    <row r="42" spans="2:26" x14ac:dyDescent="0.25">
      <c r="F42" s="4" t="s">
        <v>1</v>
      </c>
      <c r="G42" s="25">
        <f t="shared" ref="G42:G43" si="11">G41+1</f>
        <v>46106</v>
      </c>
      <c r="H42" s="4">
        <f t="shared" si="9"/>
        <v>4</v>
      </c>
      <c r="I42" s="62">
        <f t="shared" si="9"/>
        <v>0</v>
      </c>
      <c r="J42" s="4">
        <f t="shared" si="9"/>
        <v>0</v>
      </c>
      <c r="K42" s="4">
        <f t="shared" si="9"/>
        <v>0</v>
      </c>
      <c r="L42" s="4">
        <f t="shared" si="9"/>
        <v>0</v>
      </c>
      <c r="M42" s="62">
        <f t="shared" si="9"/>
        <v>0</v>
      </c>
      <c r="N42" s="4">
        <f>COUNTIFS($O$7:$O$35,N$39,$F$7:$F$35,$F42)</f>
        <v>3</v>
      </c>
      <c r="O42" s="4">
        <f t="shared" si="10"/>
        <v>0</v>
      </c>
      <c r="P42" s="32">
        <f t="shared" si="10"/>
        <v>0</v>
      </c>
      <c r="Q42">
        <f>SUM(H42:P42)</f>
        <v>7</v>
      </c>
      <c r="S42" s="5"/>
      <c r="T42" s="4"/>
      <c r="U42" s="4"/>
      <c r="V42" s="4"/>
      <c r="W42" s="4"/>
      <c r="X42" s="4"/>
      <c r="Y42" s="4"/>
      <c r="Z42" s="6"/>
    </row>
    <row r="43" spans="2:26" x14ac:dyDescent="0.25">
      <c r="F43" s="4" t="s">
        <v>2</v>
      </c>
      <c r="G43" s="25">
        <f t="shared" si="11"/>
        <v>46107</v>
      </c>
      <c r="H43" s="4">
        <f t="shared" si="9"/>
        <v>0</v>
      </c>
      <c r="I43" s="62">
        <f t="shared" si="9"/>
        <v>0</v>
      </c>
      <c r="J43" s="4">
        <f t="shared" si="9"/>
        <v>0</v>
      </c>
      <c r="K43" s="32">
        <f t="shared" si="9"/>
        <v>0</v>
      </c>
      <c r="L43" s="32">
        <f t="shared" si="9"/>
        <v>0</v>
      </c>
      <c r="M43" s="62">
        <f t="shared" si="9"/>
        <v>0</v>
      </c>
      <c r="N43" s="4">
        <f>COUNTIFS($O$7:$O$35,N$39,$F$7:$F$35,$F43)</f>
        <v>0</v>
      </c>
      <c r="O43" s="4">
        <f t="shared" si="10"/>
        <v>0</v>
      </c>
      <c r="P43" s="4">
        <f t="shared" si="10"/>
        <v>0</v>
      </c>
      <c r="Q43">
        <f>SUM(H43:P43)</f>
        <v>0</v>
      </c>
      <c r="S43" s="5"/>
      <c r="T43" s="4"/>
      <c r="U43" s="4"/>
      <c r="V43" s="4"/>
      <c r="W43" s="4"/>
      <c r="X43" s="4"/>
      <c r="Y43" s="4"/>
      <c r="Z43" s="6"/>
    </row>
    <row r="44" spans="2:26" ht="16.5" thickBot="1" x14ac:dyDescent="0.3">
      <c r="Q44">
        <f>SUM(Q40:Q43)</f>
        <v>21</v>
      </c>
      <c r="S44" s="7"/>
      <c r="T44" s="8"/>
      <c r="U44" s="8"/>
      <c r="V44" s="8"/>
      <c r="W44" s="4"/>
      <c r="X44" s="8"/>
      <c r="Y44" s="8"/>
      <c r="Z44" s="9"/>
    </row>
    <row r="45" spans="2:26" x14ac:dyDescent="0.25">
      <c r="S45" s="10"/>
      <c r="T45" s="11"/>
      <c r="U45" s="11"/>
      <c r="V45" s="11"/>
      <c r="W45" s="4"/>
      <c r="X45" s="11"/>
      <c r="Y45" s="11"/>
      <c r="Z45" s="12"/>
    </row>
    <row r="46" spans="2:26" x14ac:dyDescent="0.25">
      <c r="S46" s="5"/>
      <c r="T46" s="4"/>
      <c r="U46" s="4"/>
      <c r="V46" s="4"/>
      <c r="W46" s="4"/>
      <c r="X46" s="4"/>
      <c r="Y46" s="4"/>
      <c r="Z46" s="6"/>
    </row>
    <row r="47" spans="2:26" x14ac:dyDescent="0.25">
      <c r="S47" s="5"/>
      <c r="T47" s="4"/>
      <c r="U47" s="4"/>
      <c r="V47" s="4"/>
      <c r="W47" s="4"/>
      <c r="X47" s="4"/>
      <c r="Y47" s="4"/>
      <c r="Z47" s="6"/>
    </row>
    <row r="48" spans="2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4"/>
      <c r="U50" s="4"/>
      <c r="V50" s="4"/>
      <c r="W50" s="4"/>
      <c r="X50" s="4"/>
      <c r="Y50" s="4"/>
      <c r="Z50" s="6"/>
    </row>
    <row r="51" spans="19:26" x14ac:dyDescent="0.25">
      <c r="S51" s="5"/>
      <c r="T51" s="4"/>
      <c r="U51" s="4"/>
      <c r="V51" s="4"/>
      <c r="W51" s="4"/>
      <c r="X51" s="4"/>
      <c r="Y51" s="4"/>
      <c r="Z51" s="6"/>
    </row>
    <row r="52" spans="19:26" ht="16.5" thickBot="1" x14ac:dyDescent="0.3">
      <c r="S52" s="7"/>
      <c r="T52" s="4"/>
      <c r="U52" s="8"/>
      <c r="V52" s="8"/>
      <c r="W52" s="4"/>
      <c r="X52" s="8"/>
      <c r="Y52" s="8"/>
      <c r="Z52" s="9"/>
    </row>
  </sheetData>
  <sortState xmlns:xlrd2="http://schemas.microsoft.com/office/spreadsheetml/2017/richdata2" ref="I57:I114">
    <sortCondition ref="I57:I114"/>
  </sortState>
  <mergeCells count="4">
    <mergeCell ref="U3:V3"/>
    <mergeCell ref="X3:Y3"/>
    <mergeCell ref="B4:C4"/>
    <mergeCell ref="D4:E4"/>
  </mergeCells>
  <phoneticPr fontId="2" type="noConversion"/>
  <conditionalFormatting sqref="H40:H43">
    <cfRule type="cellIs" dxfId="160" priority="12" operator="greaterThan">
      <formula>4</formula>
    </cfRule>
  </conditionalFormatting>
  <conditionalFormatting sqref="I40:I43">
    <cfRule type="cellIs" dxfId="159" priority="11" operator="greaterThan">
      <formula>2</formula>
    </cfRule>
  </conditionalFormatting>
  <conditionalFormatting sqref="J40:J43">
    <cfRule type="cellIs" dxfId="158" priority="10" stopIfTrue="1" operator="greaterThan">
      <formula>1</formula>
    </cfRule>
  </conditionalFormatting>
  <conditionalFormatting sqref="K40:K42">
    <cfRule type="cellIs" dxfId="157" priority="9" operator="greaterThan">
      <formula>3</formula>
    </cfRule>
  </conditionalFormatting>
  <conditionalFormatting sqref="K43">
    <cfRule type="cellIs" dxfId="156" priority="8" operator="greaterThan">
      <formula>0</formula>
    </cfRule>
  </conditionalFormatting>
  <conditionalFormatting sqref="L40:L42">
    <cfRule type="cellIs" dxfId="155" priority="7" operator="greaterThan">
      <formula>4</formula>
    </cfRule>
  </conditionalFormatting>
  <conditionalFormatting sqref="L43">
    <cfRule type="cellIs" dxfId="154" priority="1" stopIfTrue="1" operator="greaterThan">
      <formula>4</formula>
    </cfRule>
  </conditionalFormatting>
  <conditionalFormatting sqref="M40:N43">
    <cfRule type="cellIs" dxfId="153" priority="4" stopIfTrue="1" operator="greaterThan">
      <formula>1</formula>
    </cfRule>
  </conditionalFormatting>
  <conditionalFormatting sqref="O40:O43">
    <cfRule type="cellIs" dxfId="152" priority="3" operator="greaterThan">
      <formula>2</formula>
    </cfRule>
  </conditionalFormatting>
  <conditionalFormatting sqref="P40:P43">
    <cfRule type="cellIs" dxfId="151" priority="2" operator="greaterThan">
      <formula>1</formula>
    </cfRule>
  </conditionalFormatting>
  <conditionalFormatting sqref="P7:Q35">
    <cfRule type="duplicateValues" dxfId="150" priority="13"/>
  </conditionalFormatting>
  <pageMargins left="0.7" right="0.7" top="0.75" bottom="0.75" header="0.3" footer="0.3"/>
  <pageSetup paperSize="9" scale="8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  <pageSetUpPr fitToPage="1"/>
  </sheetPr>
  <dimension ref="A3:AA52"/>
  <sheetViews>
    <sheetView zoomScale="85" zoomScaleNormal="85" workbookViewId="0">
      <pane xSplit="6" ySplit="5" topLeftCell="G6" activePane="bottomRight" state="frozen"/>
      <selection pane="topRight" activeCell="G1" sqref="G1"/>
      <selection pane="bottomLeft" activeCell="A6" sqref="A6"/>
      <selection pane="bottomRight" activeCell="O56" sqref="O56"/>
    </sheetView>
  </sheetViews>
  <sheetFormatPr defaultColWidth="11" defaultRowHeight="15.75" x14ac:dyDescent="0.25"/>
  <cols>
    <col min="1" max="1" width="12.125" bestFit="1" customWidth="1"/>
    <col min="2" max="5" width="11" hidden="1" customWidth="1"/>
    <col min="6" max="6" width="14.125" customWidth="1"/>
    <col min="7" max="7" width="18.125" customWidth="1"/>
    <col min="8" max="8" width="9.125" customWidth="1"/>
    <col min="9" max="9" width="10.625" customWidth="1"/>
    <col min="10" max="10" width="20.625" bestFit="1" customWidth="1"/>
    <col min="11" max="11" width="6" customWidth="1"/>
    <col min="12" max="12" width="18.875" bestFit="1" customWidth="1"/>
    <col min="13" max="13" width="22.625" bestFit="1" customWidth="1"/>
    <col min="14" max="14" width="24.125" bestFit="1" customWidth="1"/>
    <col min="15" max="15" width="15.125" customWidth="1"/>
    <col min="16" max="16" width="7.875" customWidth="1"/>
    <col min="17" max="17" width="6.125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11" hidden="1" customWidth="1"/>
    <col min="26" max="26" width="11.625" customWidth="1"/>
  </cols>
  <sheetData>
    <row r="3" spans="2:26" x14ac:dyDescent="0.25">
      <c r="F3" t="s">
        <v>31</v>
      </c>
      <c r="G3" s="26">
        <v>46111</v>
      </c>
      <c r="H3" t="s">
        <v>35</v>
      </c>
      <c r="U3" s="100" t="s">
        <v>60</v>
      </c>
      <c r="V3" s="100"/>
      <c r="W3" s="1"/>
      <c r="X3" s="100" t="s">
        <v>61</v>
      </c>
      <c r="Y3" s="100"/>
      <c r="Z3" s="1"/>
    </row>
    <row r="4" spans="2:26" ht="16.5" thickBot="1" x14ac:dyDescent="0.3">
      <c r="B4" s="100" t="s">
        <v>60</v>
      </c>
      <c r="C4" s="100"/>
      <c r="D4" s="100" t="s">
        <v>61</v>
      </c>
      <c r="E4" s="100"/>
      <c r="U4" t="s">
        <v>58</v>
      </c>
      <c r="V4" t="s">
        <v>59</v>
      </c>
      <c r="X4" t="s">
        <v>58</v>
      </c>
      <c r="Y4" t="s">
        <v>59</v>
      </c>
    </row>
    <row r="5" spans="2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2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2:26" x14ac:dyDescent="0.25">
      <c r="B7">
        <f>I7</f>
        <v>4</v>
      </c>
      <c r="C7">
        <f>K7</f>
        <v>7</v>
      </c>
      <c r="D7">
        <f>P7</f>
        <v>1</v>
      </c>
      <c r="E7">
        <f>Q7</f>
        <v>2</v>
      </c>
      <c r="F7" s="4" t="str">
        <f>VLOOKUP(I7,TEAMS!A3:D56,4,0)</f>
        <v>Tuesday</v>
      </c>
      <c r="G7" s="25">
        <f>VLOOKUP(F7,$F$40:$G$43,2,FALSE)</f>
        <v>46112</v>
      </c>
      <c r="H7" s="4">
        <v>1</v>
      </c>
      <c r="I7" s="4">
        <v>4</v>
      </c>
      <c r="J7" s="4" t="str">
        <f>VLOOKUP($I7,TEAMS!$A$3:$D$56,2,0)</f>
        <v>Stars</v>
      </c>
      <c r="K7" s="4">
        <v>7</v>
      </c>
      <c r="L7" s="4" t="str">
        <f>VLOOKUP($K7,TEAMS!$A$3:$D$56,2,0)</f>
        <v>Cromer Cobras</v>
      </c>
      <c r="M7" s="4" t="str">
        <f>VLOOKUP($P7,TEAMS!$A$3:$D$56,2,0)</f>
        <v>NU Blue</v>
      </c>
      <c r="N7" s="4" t="str">
        <f>VLOOKUP($Q7,TEAMS!$A$3:$D$56,2,0)</f>
        <v>NU White</v>
      </c>
      <c r="O7" s="4" t="str">
        <f>VLOOKUP($I7,TEAMS!$A$3:$D$56,3,0)</f>
        <v>UEA</v>
      </c>
      <c r="P7" s="4">
        <v>1</v>
      </c>
      <c r="Q7" s="4">
        <v>2</v>
      </c>
      <c r="S7" s="5"/>
      <c r="T7" s="4"/>
      <c r="U7" s="4"/>
      <c r="V7" s="4"/>
      <c r="W7" s="4"/>
      <c r="X7" s="4"/>
      <c r="Y7" s="4"/>
      <c r="Z7" s="6"/>
    </row>
    <row r="8" spans="2:26" x14ac:dyDescent="0.25">
      <c r="B8">
        <f>I8</f>
        <v>8</v>
      </c>
      <c r="C8">
        <f>K8</f>
        <v>2</v>
      </c>
      <c r="D8">
        <f t="shared" ref="D8:E30" si="0">P8</f>
        <v>6</v>
      </c>
      <c r="E8">
        <f t="shared" si="0"/>
        <v>3</v>
      </c>
      <c r="F8" s="4" t="str">
        <f>VLOOKUP(I8,TEAMS!A4:D57,4,0)</f>
        <v>Wednesday</v>
      </c>
      <c r="G8" s="25">
        <f t="shared" ref="G8:G30" si="1">VLOOKUP(F8,$F$40:$G$43,2,FALSE)</f>
        <v>46113</v>
      </c>
      <c r="H8" s="4">
        <v>1</v>
      </c>
      <c r="I8" s="4">
        <v>8</v>
      </c>
      <c r="J8" s="4" t="str">
        <f>VLOOKUP($I8,TEAMS!$A$3:$D$56,2,0)</f>
        <v>Jets</v>
      </c>
      <c r="K8" s="4">
        <v>2</v>
      </c>
      <c r="L8" s="4" t="str">
        <f>VLOOKUP($K8,TEAMS!$A$3:$D$56,2,0)</f>
        <v>NU White</v>
      </c>
      <c r="M8" s="4" t="str">
        <f>VLOOKUP($P8,TEAMS!$A$3:$D$56,2,0)</f>
        <v>Red Knights</v>
      </c>
      <c r="N8" s="4" t="str">
        <f>VLOOKUP($Q8,TEAMS!$A$3:$D$56,2,0)</f>
        <v>TB Mustangs</v>
      </c>
      <c r="O8" s="4" t="str">
        <f>VLOOKUP($I8,TEAMS!$A$3:$D$56,3,0)</f>
        <v>UEA</v>
      </c>
      <c r="P8" s="4">
        <v>6</v>
      </c>
      <c r="Q8" s="4">
        <v>3</v>
      </c>
      <c r="S8" s="5"/>
      <c r="T8" s="4"/>
      <c r="U8" s="4"/>
      <c r="V8" s="4"/>
      <c r="W8" s="4"/>
      <c r="X8" s="4"/>
      <c r="Y8" s="4"/>
      <c r="Z8" s="6"/>
    </row>
    <row r="9" spans="2:26" x14ac:dyDescent="0.25">
      <c r="B9">
        <f>I9</f>
        <v>1</v>
      </c>
      <c r="C9">
        <f>K9</f>
        <v>5</v>
      </c>
      <c r="D9">
        <f t="shared" si="0"/>
        <v>4</v>
      </c>
      <c r="E9">
        <f t="shared" si="0"/>
        <v>12</v>
      </c>
      <c r="F9" s="4" t="str">
        <f>VLOOKUP(I9,TEAMS!A3:D56,4,0)</f>
        <v>Wednesday</v>
      </c>
      <c r="G9" s="25">
        <f t="shared" si="1"/>
        <v>46113</v>
      </c>
      <c r="H9" s="4">
        <v>1</v>
      </c>
      <c r="I9" s="4">
        <v>1</v>
      </c>
      <c r="J9" s="4" t="str">
        <f>VLOOKUP($I9,TEAMS!$A$3:$D$56,2,0)</f>
        <v>NU Blue</v>
      </c>
      <c r="K9" s="4">
        <v>5</v>
      </c>
      <c r="L9" s="4" t="str">
        <f>VLOOKUP($K9,TEAMS!$A$3:$D$56,2,0)</f>
        <v>TB Racers</v>
      </c>
      <c r="M9" s="4" t="str">
        <f>VLOOKUP($P9,TEAMS!$A$3:$D$56,2,0)</f>
        <v>Stars</v>
      </c>
      <c r="N9" s="4" t="str">
        <f>VLOOKUP($Q9,TEAMS!$A$3:$D$56,2,0)</f>
        <v>NU Yellow</v>
      </c>
      <c r="O9" s="4" t="str">
        <f>VLOOKUP($I9,TEAMS!$A$3:$D$56,3,0)</f>
        <v>UEA</v>
      </c>
      <c r="P9" s="4">
        <v>4</v>
      </c>
      <c r="Q9" s="4">
        <v>12</v>
      </c>
      <c r="S9" s="5"/>
      <c r="T9" s="4"/>
      <c r="U9" s="4"/>
      <c r="V9" s="4"/>
      <c r="W9" s="4"/>
      <c r="X9" s="4"/>
      <c r="Y9" s="4"/>
      <c r="Z9" s="6"/>
    </row>
    <row r="10" spans="2:26" x14ac:dyDescent="0.25">
      <c r="B10">
        <f>I10</f>
        <v>6</v>
      </c>
      <c r="C10">
        <f>K10</f>
        <v>3</v>
      </c>
      <c r="D10">
        <f t="shared" si="0"/>
        <v>5</v>
      </c>
      <c r="E10">
        <f t="shared" si="0"/>
        <v>18</v>
      </c>
      <c r="F10" s="32" t="str">
        <f>VLOOKUP(I10,TEAMS!A5:D56,4,0)</f>
        <v>Tuesday</v>
      </c>
      <c r="G10" s="25">
        <f t="shared" si="1"/>
        <v>46112</v>
      </c>
      <c r="H10" s="4">
        <v>1</v>
      </c>
      <c r="I10" s="4">
        <v>6</v>
      </c>
      <c r="J10" s="32" t="str">
        <f>VLOOKUP($I10,TEAMS!$A$3:$D$56,2,0)</f>
        <v>Red Knights</v>
      </c>
      <c r="K10" s="4">
        <v>3</v>
      </c>
      <c r="L10" s="4" t="str">
        <f>VLOOKUP($K10,TEAMS!$A$3:$D$56,2,0)</f>
        <v>TB Mustangs</v>
      </c>
      <c r="M10" s="4" t="str">
        <f>VLOOKUP($P10,TEAMS!$A$3:$D$56,2,0)</f>
        <v>TB Racers</v>
      </c>
      <c r="N10" s="4" t="str">
        <f>VLOOKUP($Q10,TEAMS!$A$3:$D$56,2,0)</f>
        <v>Venus</v>
      </c>
      <c r="O10" s="32" t="s">
        <v>0</v>
      </c>
      <c r="P10" s="4">
        <v>5</v>
      </c>
      <c r="Q10" s="4">
        <v>18</v>
      </c>
      <c r="S10" s="5"/>
      <c r="T10" s="4"/>
      <c r="U10" s="4"/>
      <c r="V10" s="4"/>
      <c r="W10" s="4"/>
      <c r="X10" s="4"/>
      <c r="Y10" s="4"/>
      <c r="Z10" s="6"/>
    </row>
    <row r="11" spans="2:26" x14ac:dyDescent="0.25">
      <c r="F11" s="57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2:26" ht="16.5" thickBot="1" x14ac:dyDescent="0.3">
      <c r="B12">
        <f>I12</f>
        <v>14</v>
      </c>
      <c r="C12">
        <f>K12</f>
        <v>11</v>
      </c>
      <c r="D12">
        <f t="shared" si="0"/>
        <v>8</v>
      </c>
      <c r="E12">
        <f t="shared" si="0"/>
        <v>10</v>
      </c>
      <c r="F12" s="53" t="s">
        <v>101</v>
      </c>
      <c r="G12" s="25">
        <f t="shared" si="1"/>
        <v>46112</v>
      </c>
      <c r="H12" s="4">
        <v>2</v>
      </c>
      <c r="I12" s="4">
        <v>14</v>
      </c>
      <c r="J12" s="53" t="str">
        <f>VLOOKUP($I12,TEAMS!$A$3:$D$56,2,0)</f>
        <v>NU Royal</v>
      </c>
      <c r="K12" s="4">
        <v>11</v>
      </c>
      <c r="L12" s="4" t="str">
        <f>VLOOKUP($K12,TEAMS!$A$3:$D$56,2,0)</f>
        <v>TB Colts</v>
      </c>
      <c r="M12" s="4" t="str">
        <f>VLOOKUP($P12,TEAMS!$A$3:$D$56,2,0)</f>
        <v>Jets</v>
      </c>
      <c r="N12" s="4" t="str">
        <f>VLOOKUP($Q12,TEAMS!$A$3:$D$56,2,0)</f>
        <v>Black Knights</v>
      </c>
      <c r="O12" s="53" t="s">
        <v>113</v>
      </c>
      <c r="P12" s="4">
        <v>8</v>
      </c>
      <c r="Q12" s="4">
        <v>10</v>
      </c>
      <c r="S12" s="29"/>
      <c r="T12" s="4"/>
      <c r="U12" s="30"/>
      <c r="V12" s="30"/>
      <c r="W12" s="30"/>
      <c r="X12" s="30"/>
      <c r="Y12" s="30"/>
      <c r="Z12" s="31"/>
    </row>
    <row r="13" spans="2:26" x14ac:dyDescent="0.25">
      <c r="B13">
        <f>I13</f>
        <v>12</v>
      </c>
      <c r="C13">
        <f>K13</f>
        <v>9</v>
      </c>
      <c r="D13">
        <f t="shared" si="0"/>
        <v>25</v>
      </c>
      <c r="E13">
        <f t="shared" si="0"/>
        <v>26</v>
      </c>
      <c r="F13" s="4" t="str">
        <f>VLOOKUP(I13,TEAMS!A9:D62,4,0)</f>
        <v>Tuesday</v>
      </c>
      <c r="G13" s="25">
        <f t="shared" si="1"/>
        <v>46112</v>
      </c>
      <c r="H13" s="4">
        <v>2</v>
      </c>
      <c r="I13" s="4">
        <v>12</v>
      </c>
      <c r="J13" s="4" t="str">
        <f>VLOOKUP($I13,TEAMS!$A$3:$D$56,2,0)</f>
        <v>NU Yellow</v>
      </c>
      <c r="K13" s="4">
        <v>9</v>
      </c>
      <c r="L13" s="4" t="str">
        <f>VLOOKUP($K13,TEAMS!$A$3:$D$56,2,0)</f>
        <v>Phoenix</v>
      </c>
      <c r="M13" s="4" t="str">
        <f>VLOOKUP($P13,TEAMS!$A$3:$D$56,2,0)</f>
        <v>NU Ruby</v>
      </c>
      <c r="N13" s="4" t="str">
        <f>VLOOKUP($Q13,TEAMS!$A$3:$D$56,2,0)</f>
        <v>TB Shetlands</v>
      </c>
      <c r="O13" s="4" t="str">
        <f>VLOOKUP($I13,TEAMS!$A$3:$D$56,3,0)</f>
        <v>UEA</v>
      </c>
      <c r="P13" s="4">
        <v>25</v>
      </c>
      <c r="Q13" s="4">
        <v>26</v>
      </c>
      <c r="S13" s="10"/>
      <c r="T13" s="11"/>
      <c r="U13" s="11"/>
      <c r="V13" s="11"/>
      <c r="W13" s="11"/>
      <c r="X13" s="11"/>
      <c r="Y13" s="11"/>
      <c r="Z13" s="12"/>
    </row>
    <row r="14" spans="2:26" x14ac:dyDescent="0.25">
      <c r="B14">
        <f>I14</f>
        <v>13</v>
      </c>
      <c r="C14">
        <f>K14</f>
        <v>16</v>
      </c>
      <c r="D14">
        <f t="shared" si="0"/>
        <v>46</v>
      </c>
      <c r="E14">
        <f t="shared" si="0"/>
        <v>34</v>
      </c>
      <c r="F14" s="53" t="str">
        <f>VLOOKUP(I14,TEAMS!A10:D63,4,0)</f>
        <v>Tuesday</v>
      </c>
      <c r="G14" s="25">
        <f t="shared" si="1"/>
        <v>46112</v>
      </c>
      <c r="H14" s="4">
        <v>2</v>
      </c>
      <c r="I14" s="4">
        <v>13</v>
      </c>
      <c r="J14" s="53" t="str">
        <f>VLOOKUP($I14,TEAMS!$A$3:$D$56,2,0)</f>
        <v>Sonics</v>
      </c>
      <c r="K14" s="4">
        <v>16</v>
      </c>
      <c r="L14" s="4" t="str">
        <f>VLOOKUP($K14,TEAMS!$A$3:$D$56,2,0)</f>
        <v>Sirens</v>
      </c>
      <c r="M14" s="4" t="str">
        <f>VLOOKUP($P14,TEAMS!$A$3:$D$56,2,0)</f>
        <v>Doves</v>
      </c>
      <c r="N14" s="4" t="str">
        <f>VLOOKUP($Q14,TEAMS!$A$3:$D$56,2,0)</f>
        <v>NU Amber</v>
      </c>
      <c r="O14" s="53" t="s">
        <v>113</v>
      </c>
      <c r="P14" s="4">
        <v>46</v>
      </c>
      <c r="Q14" s="4">
        <v>34</v>
      </c>
      <c r="S14" s="5"/>
      <c r="T14" s="4"/>
      <c r="U14" s="4"/>
      <c r="V14" s="4"/>
      <c r="W14" s="4"/>
      <c r="X14" s="4"/>
      <c r="Y14" s="4"/>
      <c r="Z14" s="6"/>
    </row>
    <row r="15" spans="2:26" x14ac:dyDescent="0.25">
      <c r="B15">
        <f>I15</f>
        <v>15</v>
      </c>
      <c r="C15">
        <f>K15</f>
        <v>10</v>
      </c>
      <c r="D15">
        <f t="shared" si="0"/>
        <v>11</v>
      </c>
      <c r="E15">
        <f t="shared" si="0"/>
        <v>20</v>
      </c>
      <c r="F15" s="4" t="str">
        <f>VLOOKUP(I15,TEAMS!A11:D64,4,0)</f>
        <v>Monday</v>
      </c>
      <c r="G15" s="25">
        <f t="shared" si="1"/>
        <v>46111</v>
      </c>
      <c r="H15" s="4">
        <v>2</v>
      </c>
      <c r="I15" s="4">
        <v>15</v>
      </c>
      <c r="J15" s="4" t="str">
        <f>VLOOKUP($I15,TEAMS!$A$3:$D$56,2,0)</f>
        <v>Cliff Park</v>
      </c>
      <c r="K15" s="4">
        <v>10</v>
      </c>
      <c r="L15" s="4" t="str">
        <f>VLOOKUP($K15,TEAMS!$A$3:$D$56,2,0)</f>
        <v>Black Knights</v>
      </c>
      <c r="M15" s="4" t="str">
        <f>VLOOKUP($P15,TEAMS!$A$3:$D$56,2,0)</f>
        <v>TB Colts</v>
      </c>
      <c r="N15" s="4" t="str">
        <f>VLOOKUP($Q15,TEAMS!$A$3:$D$56,2,0)</f>
        <v>White Knights</v>
      </c>
      <c r="O15" s="4" t="str">
        <f>VLOOKUP($I15,TEAMS!$A$3:$D$56,3,0)</f>
        <v>Open</v>
      </c>
      <c r="P15" s="4">
        <v>11</v>
      </c>
      <c r="Q15" s="4">
        <v>20</v>
      </c>
      <c r="S15" s="5"/>
      <c r="T15" s="4"/>
      <c r="U15" s="4"/>
      <c r="V15" s="4"/>
      <c r="W15" s="4"/>
      <c r="X15" s="4"/>
      <c r="Y15" s="4"/>
      <c r="Z15" s="6"/>
    </row>
    <row r="16" spans="2:26" x14ac:dyDescent="0.25">
      <c r="F16" s="57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7" x14ac:dyDescent="0.25">
      <c r="B17">
        <f>I17</f>
        <v>24</v>
      </c>
      <c r="C17">
        <f>K17</f>
        <v>20</v>
      </c>
      <c r="D17">
        <f t="shared" si="0"/>
        <v>7</v>
      </c>
      <c r="E17">
        <f t="shared" si="0"/>
        <v>13</v>
      </c>
      <c r="F17" s="4" t="str">
        <f>VLOOKUP(I17,TEAMS!A15:D68,4,0)</f>
        <v>Wednesday</v>
      </c>
      <c r="G17" s="25">
        <f t="shared" si="1"/>
        <v>46113</v>
      </c>
      <c r="H17" s="4">
        <v>3</v>
      </c>
      <c r="I17" s="4">
        <v>24</v>
      </c>
      <c r="J17" s="4" t="str">
        <f>VLOOKUP($I17,TEAMS!$A$3:$D$56,2,0)</f>
        <v>Icenians</v>
      </c>
      <c r="K17" s="4">
        <v>20</v>
      </c>
      <c r="L17" s="4" t="str">
        <f>VLOOKUP($K17,TEAMS!$A$3:$D$56,2,0)</f>
        <v>White Knights</v>
      </c>
      <c r="M17" s="4" t="str">
        <f>VLOOKUP($P17,TEAMS!$A$3:$D$56,2,0)</f>
        <v>Cromer Cobras</v>
      </c>
      <c r="N17" s="4" t="str">
        <f>VLOOKUP($Q17,TEAMS!$A$3:$D$56,2,0)</f>
        <v>Sonics</v>
      </c>
      <c r="O17" s="4" t="str">
        <f>VLOOKUP($I17,TEAMS!$A$3:$D$56,3,0)</f>
        <v>Open</v>
      </c>
      <c r="P17" s="4">
        <v>7</v>
      </c>
      <c r="Q17" s="4">
        <v>13</v>
      </c>
      <c r="S17" s="5"/>
      <c r="T17" s="4"/>
      <c r="U17" s="4"/>
      <c r="V17" s="4"/>
      <c r="W17" s="4"/>
      <c r="X17" s="4"/>
      <c r="Y17" s="4"/>
      <c r="Z17" s="6"/>
    </row>
    <row r="18" spans="1:27" x14ac:dyDescent="0.25">
      <c r="B18">
        <f>I18</f>
        <v>17</v>
      </c>
      <c r="C18">
        <f>K18</f>
        <v>22</v>
      </c>
      <c r="D18">
        <f t="shared" si="0"/>
        <v>21</v>
      </c>
      <c r="E18">
        <f t="shared" si="0"/>
        <v>33</v>
      </c>
      <c r="F18" s="4" t="str">
        <f>VLOOKUP(I18,TEAMS!A16:D69,4,0)</f>
        <v>Tuesday</v>
      </c>
      <c r="G18" s="25">
        <f t="shared" si="1"/>
        <v>46112</v>
      </c>
      <c r="H18" s="4">
        <v>3</v>
      </c>
      <c r="I18" s="4">
        <v>17</v>
      </c>
      <c r="J18" s="4" t="str">
        <f>VLOOKUP($I18,TEAMS!$A$3:$D$56,2,0)</f>
        <v>Blades</v>
      </c>
      <c r="K18" s="4">
        <v>22</v>
      </c>
      <c r="L18" s="4" t="str">
        <f>VLOOKUP($K18,TEAMS!$A$3:$D$56,2,0)</f>
        <v>Wrens</v>
      </c>
      <c r="M18" s="4" t="str">
        <f>VLOOKUP($P18,TEAMS!$A$3:$D$56,2,0)</f>
        <v>Belton</v>
      </c>
      <c r="N18" s="4" t="str">
        <f>VLOOKUP($Q18,TEAMS!$A$3:$D$56,2,0)</f>
        <v>Hornets</v>
      </c>
      <c r="O18" s="4" t="str">
        <f>VLOOKUP($I18,TEAMS!$A$3:$D$56,3,0)</f>
        <v>Open</v>
      </c>
      <c r="P18" s="4">
        <v>21</v>
      </c>
      <c r="Q18" s="4">
        <v>33</v>
      </c>
      <c r="S18" s="5"/>
      <c r="T18" s="4"/>
      <c r="U18" s="4"/>
      <c r="V18" s="4"/>
      <c r="W18" s="4"/>
      <c r="X18" s="4"/>
      <c r="Y18" s="4"/>
      <c r="Z18" s="6"/>
    </row>
    <row r="19" spans="1:27" x14ac:dyDescent="0.25">
      <c r="B19">
        <f>I19</f>
        <v>21</v>
      </c>
      <c r="C19">
        <f>K19</f>
        <v>18</v>
      </c>
      <c r="D19">
        <f t="shared" si="0"/>
        <v>14</v>
      </c>
      <c r="E19">
        <f t="shared" si="0"/>
        <v>16</v>
      </c>
      <c r="F19" s="4" t="str">
        <f>VLOOKUP(I19,TEAMS!A13:D66,4,0)</f>
        <v>Monday</v>
      </c>
      <c r="G19" s="25">
        <f t="shared" si="1"/>
        <v>46111</v>
      </c>
      <c r="H19" s="4">
        <v>3</v>
      </c>
      <c r="I19" s="4">
        <v>21</v>
      </c>
      <c r="J19" s="4" t="str">
        <f>VLOOKUP($I19,TEAMS!$A$3:$D$56,2,0)</f>
        <v>Belton</v>
      </c>
      <c r="K19" s="4">
        <v>18</v>
      </c>
      <c r="L19" s="4" t="str">
        <f>VLOOKUP($K19,TEAMS!$A$3:$D$56,2,0)</f>
        <v>Venus</v>
      </c>
      <c r="M19" s="4" t="str">
        <f>VLOOKUP($P19,TEAMS!$A$3:$D$56,2,0)</f>
        <v>NU Royal</v>
      </c>
      <c r="N19" s="4" t="str">
        <f>VLOOKUP($Q19,TEAMS!$A$3:$D$56,2,0)</f>
        <v>Sirens</v>
      </c>
      <c r="O19" s="4" t="str">
        <f>VLOOKUP($I19,TEAMS!$A$3:$D$56,3,0)</f>
        <v>Open</v>
      </c>
      <c r="P19" s="4">
        <v>14</v>
      </c>
      <c r="Q19" s="4">
        <v>16</v>
      </c>
      <c r="S19" s="5"/>
      <c r="T19" s="4"/>
      <c r="U19" s="4"/>
      <c r="V19" s="4"/>
      <c r="W19" s="4"/>
      <c r="X19" s="4"/>
      <c r="Y19" s="4"/>
      <c r="Z19" s="6"/>
    </row>
    <row r="20" spans="1:27" ht="16.5" thickBot="1" x14ac:dyDescent="0.3">
      <c r="B20">
        <f>I20</f>
        <v>23</v>
      </c>
      <c r="C20">
        <f>K20</f>
        <v>19</v>
      </c>
      <c r="D20">
        <f t="shared" si="0"/>
        <v>36</v>
      </c>
      <c r="E20">
        <f t="shared" si="0"/>
        <v>38</v>
      </c>
      <c r="F20" s="4" t="str">
        <f>VLOOKUP(I20,TEAMS!A14:D67,4,0)</f>
        <v>Tuesday</v>
      </c>
      <c r="G20" s="25">
        <f t="shared" si="1"/>
        <v>46112</v>
      </c>
      <c r="H20" s="4">
        <v>3</v>
      </c>
      <c r="I20" s="4">
        <v>23</v>
      </c>
      <c r="J20" s="4" t="str">
        <f>VLOOKUP($I20,TEAMS!$A$3:$D$56,2,0)</f>
        <v>Hotshots</v>
      </c>
      <c r="K20" s="4">
        <v>19</v>
      </c>
      <c r="L20" s="4" t="str">
        <f>VLOOKUP($K20,TEAMS!$A$3:$D$56,2,0)</f>
        <v>Premier</v>
      </c>
      <c r="M20" s="4" t="str">
        <f>VLOOKUP($P20,TEAMS!$A$3:$D$56,2,0)</f>
        <v>TB Fillies</v>
      </c>
      <c r="N20" s="4" t="str">
        <f>VLOOKUP($Q20,TEAMS!$A$3:$D$56,2,0)</f>
        <v>NU Red</v>
      </c>
      <c r="O20" s="4" t="str">
        <f>VLOOKUP($I20,TEAMS!$A$3:$D$56,3,0)</f>
        <v>Open</v>
      </c>
      <c r="P20" s="4">
        <v>36</v>
      </c>
      <c r="Q20" s="4">
        <v>38</v>
      </c>
      <c r="S20" s="7"/>
      <c r="T20" s="8"/>
      <c r="U20" s="8"/>
      <c r="V20" s="8"/>
      <c r="W20" s="8"/>
      <c r="X20" s="8"/>
      <c r="Y20" s="8"/>
      <c r="Z20" s="9"/>
    </row>
    <row r="21" spans="1:27" x14ac:dyDescent="0.25">
      <c r="F21" s="57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  <c r="AA21" s="2"/>
    </row>
    <row r="22" spans="1:27" x14ac:dyDescent="0.25">
      <c r="B22">
        <f>I22</f>
        <v>28</v>
      </c>
      <c r="C22">
        <f>K22</f>
        <v>26</v>
      </c>
      <c r="D22">
        <f t="shared" si="0"/>
        <v>9</v>
      </c>
      <c r="E22">
        <f t="shared" si="0"/>
        <v>17</v>
      </c>
      <c r="F22" s="4" t="s">
        <v>100</v>
      </c>
      <c r="G22" s="25">
        <f t="shared" si="1"/>
        <v>46113</v>
      </c>
      <c r="H22" s="4">
        <v>4</v>
      </c>
      <c r="I22" s="4">
        <v>28</v>
      </c>
      <c r="J22" s="4" t="str">
        <f>VLOOKUP($I22,TEAMS!$A$3:$D$56,2,0)</f>
        <v>Hethersett Rockets</v>
      </c>
      <c r="K22" s="4">
        <v>26</v>
      </c>
      <c r="L22" s="4" t="str">
        <f>VLOOKUP($K22,TEAMS!$A$3:$D$56,2,0)</f>
        <v>TB Shetlands</v>
      </c>
      <c r="M22" s="4" t="str">
        <f>VLOOKUP($P22,TEAMS!$A$3:$D$56,2,0)</f>
        <v>Phoenix</v>
      </c>
      <c r="N22" s="4" t="str">
        <f>VLOOKUP($Q22,TEAMS!$A$3:$D$56,2,0)</f>
        <v>Blades</v>
      </c>
      <c r="O22" s="4" t="str">
        <f>VLOOKUP($I22,TEAMS!$A$3:$D$56,3,0)</f>
        <v>Hellesdon High</v>
      </c>
      <c r="P22" s="4">
        <v>9</v>
      </c>
      <c r="Q22" s="4">
        <v>17</v>
      </c>
      <c r="S22" s="5"/>
      <c r="T22" s="4"/>
      <c r="U22" s="4"/>
      <c r="V22" s="4"/>
      <c r="W22" s="4"/>
      <c r="X22" s="4"/>
      <c r="Y22" s="4"/>
      <c r="Z22" s="6"/>
    </row>
    <row r="23" spans="1:27" x14ac:dyDescent="0.25">
      <c r="B23">
        <f>I23</f>
        <v>30</v>
      </c>
      <c r="C23">
        <f>K23</f>
        <v>32</v>
      </c>
      <c r="D23">
        <f t="shared" si="0"/>
        <v>15</v>
      </c>
      <c r="E23">
        <f t="shared" si="0"/>
        <v>24</v>
      </c>
      <c r="F23" s="4" t="str">
        <f>VLOOKUP(I23,TEAMS!A21:D76,4,0)</f>
        <v>Tuesday</v>
      </c>
      <c r="G23" s="25">
        <f t="shared" si="1"/>
        <v>46112</v>
      </c>
      <c r="H23" s="4">
        <v>4</v>
      </c>
      <c r="I23" s="4">
        <v>30</v>
      </c>
      <c r="J23" s="4" t="str">
        <f>VLOOKUP($I23,TEAMS!$A$3:$D$56,2,0)</f>
        <v>Watton Wolves</v>
      </c>
      <c r="K23" s="4">
        <v>32</v>
      </c>
      <c r="L23" s="4" t="str">
        <f>VLOOKUP($K23,TEAMS!$A$3:$D$56,2,0)</f>
        <v>Red Hot Chillies</v>
      </c>
      <c r="M23" s="4" t="str">
        <f>VLOOKUP($P23,TEAMS!$A$3:$D$56,2,0)</f>
        <v>Cliff Park</v>
      </c>
      <c r="N23" s="4" t="str">
        <f>VLOOKUP($Q23,TEAMS!$A$3:$D$56,2,0)</f>
        <v>Icenians</v>
      </c>
      <c r="O23" s="4" t="str">
        <f>VLOOKUP($I23,TEAMS!$A$3:$D$56,3,0)</f>
        <v>UEA</v>
      </c>
      <c r="P23" s="4">
        <v>15</v>
      </c>
      <c r="Q23" s="4">
        <v>24</v>
      </c>
      <c r="S23" s="5"/>
      <c r="T23" s="4"/>
      <c r="U23" s="4"/>
      <c r="V23" s="4"/>
      <c r="W23" s="4"/>
      <c r="X23" s="4"/>
      <c r="Y23" s="4"/>
      <c r="Z23" s="6"/>
      <c r="AA23" s="2"/>
    </row>
    <row r="24" spans="1:27" x14ac:dyDescent="0.25">
      <c r="B24">
        <f>I24</f>
        <v>25</v>
      </c>
      <c r="C24">
        <f>K24</f>
        <v>27</v>
      </c>
      <c r="D24">
        <f t="shared" si="0"/>
        <v>19</v>
      </c>
      <c r="E24">
        <f t="shared" si="0"/>
        <v>22</v>
      </c>
      <c r="F24" s="4" t="str">
        <f>VLOOKUP(I24,TEAMS!A18:D73,4,0)</f>
        <v>Wednesday</v>
      </c>
      <c r="G24" s="25">
        <f t="shared" si="1"/>
        <v>46113</v>
      </c>
      <c r="H24" s="4">
        <v>4</v>
      </c>
      <c r="I24" s="4">
        <v>25</v>
      </c>
      <c r="J24" s="4" t="str">
        <f>VLOOKUP($I24,TEAMS!$A$3:$D$56,2,0)</f>
        <v>NU Ruby</v>
      </c>
      <c r="K24" s="4">
        <v>27</v>
      </c>
      <c r="L24" s="4" t="str">
        <f>VLOOKUP($K24,TEAMS!$A$3:$D$56,2,0)</f>
        <v>Falcons</v>
      </c>
      <c r="M24" s="4" t="str">
        <f>VLOOKUP($P24,TEAMS!$A$3:$D$56,2,0)</f>
        <v>Premier</v>
      </c>
      <c r="N24" s="4" t="str">
        <f>VLOOKUP($Q24,TEAMS!$A$3:$D$56,2,0)</f>
        <v>Wrens</v>
      </c>
      <c r="O24" s="4" t="str">
        <f>VLOOKUP($I24,TEAMS!$A$3:$D$56,3,0)</f>
        <v>UEA</v>
      </c>
      <c r="P24" s="4">
        <v>19</v>
      </c>
      <c r="Q24" s="4">
        <v>22</v>
      </c>
      <c r="S24" s="5"/>
      <c r="T24" s="4"/>
      <c r="U24" s="4"/>
      <c r="V24" s="4"/>
      <c r="W24" s="4"/>
      <c r="X24" s="4"/>
      <c r="Y24" s="4"/>
      <c r="Z24" s="6"/>
    </row>
    <row r="25" spans="1:27" x14ac:dyDescent="0.25">
      <c r="B25">
        <f>I25</f>
        <v>29</v>
      </c>
      <c r="C25">
        <f>K25</f>
        <v>31</v>
      </c>
      <c r="D25">
        <f t="shared" si="0"/>
        <v>23</v>
      </c>
      <c r="E25">
        <f t="shared" si="0"/>
        <v>0</v>
      </c>
      <c r="F25" s="4" t="s">
        <v>100</v>
      </c>
      <c r="G25" s="25">
        <f t="shared" si="1"/>
        <v>46113</v>
      </c>
      <c r="H25" s="4">
        <v>4</v>
      </c>
      <c r="I25" s="4">
        <v>29</v>
      </c>
      <c r="J25" s="4" t="str">
        <f>VLOOKUP($I25,TEAMS!$A$3:$D$56,2,0)</f>
        <v>NCF Emerald</v>
      </c>
      <c r="K25" s="4">
        <v>31</v>
      </c>
      <c r="L25" s="4" t="str">
        <f>VLOOKUP($K25,TEAMS!$A$3:$D$56,2,0)</f>
        <v>Trailblazers</v>
      </c>
      <c r="M25" s="4" t="str">
        <f>VLOOKUP($P25,TEAMS!$A$3:$D$56,2,0)</f>
        <v>Hotshots</v>
      </c>
      <c r="N25" s="4" t="e">
        <f>VLOOKUP($Q25,TEAMS!$A$3:$D$56,2,0)</f>
        <v>#N/A</v>
      </c>
      <c r="O25" s="4" t="str">
        <f>VLOOKUP($I25,TEAMS!$A$3:$D$56,3,0)</f>
        <v>Hellesdon High</v>
      </c>
      <c r="P25" s="4">
        <v>23</v>
      </c>
      <c r="Q25" s="4"/>
      <c r="S25" s="5"/>
      <c r="T25" s="4"/>
      <c r="U25" s="4"/>
      <c r="V25" s="4"/>
      <c r="W25" s="4"/>
      <c r="X25" s="4"/>
      <c r="Y25" s="4"/>
      <c r="Z25" s="6"/>
      <c r="AA25" s="2"/>
    </row>
    <row r="26" spans="1:27" x14ac:dyDescent="0.25">
      <c r="F26" s="57"/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  <c r="AA26" s="2"/>
    </row>
    <row r="27" spans="1:27" x14ac:dyDescent="0.25">
      <c r="A27" s="47"/>
      <c r="B27">
        <f>I27</f>
        <v>36</v>
      </c>
      <c r="C27">
        <f>K27</f>
        <v>39</v>
      </c>
      <c r="D27">
        <f t="shared" si="0"/>
        <v>28</v>
      </c>
      <c r="E27">
        <f t="shared" si="0"/>
        <v>29</v>
      </c>
      <c r="F27" s="53" t="s">
        <v>99</v>
      </c>
      <c r="G27" s="25">
        <f t="shared" si="1"/>
        <v>46111</v>
      </c>
      <c r="H27" s="4">
        <v>5</v>
      </c>
      <c r="I27" s="4">
        <v>36</v>
      </c>
      <c r="J27" s="53" t="str">
        <f>VLOOKUP($I27,TEAMS!$A$3:$D$56,2,0)</f>
        <v>TB Fillies</v>
      </c>
      <c r="K27" s="4">
        <v>39</v>
      </c>
      <c r="L27" s="4" t="str">
        <f>VLOOKUP($K27,TEAMS!$A$3:$D$56,2,0)</f>
        <v>Tigers</v>
      </c>
      <c r="M27" s="4" t="str">
        <f>VLOOKUP($P27,TEAMS!$A$3:$D$56,2,0)</f>
        <v>Hethersett Rockets</v>
      </c>
      <c r="N27" s="4" t="str">
        <f>VLOOKUP($Q27,TEAMS!$A$3:$D$56,2,0)</f>
        <v>NCF Emerald</v>
      </c>
      <c r="O27" s="53" t="s">
        <v>112</v>
      </c>
      <c r="P27" s="4">
        <v>28</v>
      </c>
      <c r="Q27" s="4">
        <v>29</v>
      </c>
      <c r="S27" s="5"/>
      <c r="T27" s="4"/>
      <c r="U27" s="4"/>
      <c r="V27" s="4"/>
      <c r="W27" s="4"/>
      <c r="X27" s="4"/>
      <c r="Y27" s="4"/>
      <c r="Z27" s="6"/>
      <c r="AA27" s="2"/>
    </row>
    <row r="28" spans="1:27" ht="16.5" thickBot="1" x14ac:dyDescent="0.3">
      <c r="A28" s="47"/>
      <c r="B28">
        <f>I28</f>
        <v>40</v>
      </c>
      <c r="C28">
        <f>K28</f>
        <v>34</v>
      </c>
      <c r="D28">
        <f t="shared" si="0"/>
        <v>0</v>
      </c>
      <c r="E28">
        <f t="shared" si="0"/>
        <v>0</v>
      </c>
      <c r="F28" s="4">
        <f>VLOOKUP(I28,TEAMS!A23:D78,4,0)</f>
        <v>0</v>
      </c>
      <c r="G28" s="25" t="e">
        <f t="shared" si="1"/>
        <v>#N/A</v>
      </c>
      <c r="H28" s="4">
        <v>5</v>
      </c>
      <c r="I28" s="4">
        <v>40</v>
      </c>
      <c r="J28" s="4" t="str">
        <f>VLOOKUP($I28,TEAMS!$A$3:$D$56,2,0)</f>
        <v>BYE WEEK</v>
      </c>
      <c r="K28" s="4">
        <v>34</v>
      </c>
      <c r="L28" s="4" t="str">
        <f>VLOOKUP($K28,TEAMS!$A$3:$D$56,2,0)</f>
        <v>NU Amber</v>
      </c>
      <c r="M28" s="4" t="e">
        <f>VLOOKUP($P28,TEAMS!$A$3:$D$56,2,0)</f>
        <v>#N/A</v>
      </c>
      <c r="N28" s="4" t="e">
        <f>VLOOKUP($Q28,TEAMS!$A$3:$D$56,2,0)</f>
        <v>#N/A</v>
      </c>
      <c r="O28" s="4"/>
      <c r="P28" s="4"/>
      <c r="Q28" s="4"/>
      <c r="S28" s="7"/>
      <c r="T28" s="8"/>
      <c r="U28" s="8"/>
      <c r="V28" s="8"/>
      <c r="W28" s="8"/>
      <c r="X28" s="8"/>
      <c r="Y28" s="8"/>
      <c r="Z28" s="9"/>
    </row>
    <row r="29" spans="1:27" ht="16.5" thickBot="1" x14ac:dyDescent="0.3">
      <c r="B29">
        <f>I29</f>
        <v>33</v>
      </c>
      <c r="C29">
        <f>K29</f>
        <v>37</v>
      </c>
      <c r="D29">
        <f t="shared" si="0"/>
        <v>27</v>
      </c>
      <c r="E29">
        <f t="shared" si="0"/>
        <v>30</v>
      </c>
      <c r="F29" s="4" t="str">
        <f>VLOOKUP(I29,TEAMS!A24:D79,4,0)</f>
        <v>Monday</v>
      </c>
      <c r="G29" s="25">
        <f t="shared" si="1"/>
        <v>46111</v>
      </c>
      <c r="H29" s="4">
        <v>5</v>
      </c>
      <c r="I29" s="4">
        <v>33</v>
      </c>
      <c r="J29" s="4" t="str">
        <f>VLOOKUP($I29,TEAMS!$A$3:$D$56,2,0)</f>
        <v>Hornets</v>
      </c>
      <c r="K29" s="4">
        <v>37</v>
      </c>
      <c r="L29" s="4" t="str">
        <f>VLOOKUP($K29,TEAMS!$A$3:$D$56,2,0)</f>
        <v>First Home Improvements</v>
      </c>
      <c r="M29" s="4" t="str">
        <f>VLOOKUP($P29,TEAMS!$A$3:$D$56,2,0)</f>
        <v>Falcons</v>
      </c>
      <c r="N29" s="4" t="str">
        <f>VLOOKUP($Q29,TEAMS!$A$3:$D$56,2,0)</f>
        <v>Watton Wolves</v>
      </c>
      <c r="O29" s="4" t="str">
        <f>VLOOKUP($I29,TEAMS!$A$3:$D$56,3,0)</f>
        <v>Open</v>
      </c>
      <c r="P29" s="4">
        <v>27</v>
      </c>
      <c r="Q29" s="4">
        <v>30</v>
      </c>
      <c r="S29" s="10"/>
      <c r="T29" s="11"/>
      <c r="U29" s="11"/>
      <c r="V29" s="11"/>
      <c r="W29" s="11"/>
      <c r="X29" s="11"/>
      <c r="Y29" s="11"/>
      <c r="Z29" s="12"/>
    </row>
    <row r="30" spans="1:27" ht="16.5" thickBot="1" x14ac:dyDescent="0.3">
      <c r="B30">
        <f>I30</f>
        <v>35</v>
      </c>
      <c r="C30">
        <f>K30</f>
        <v>38</v>
      </c>
      <c r="D30">
        <f t="shared" si="0"/>
        <v>32</v>
      </c>
      <c r="E30">
        <f t="shared" si="0"/>
        <v>37</v>
      </c>
      <c r="F30" s="53" t="s">
        <v>100</v>
      </c>
      <c r="G30" s="25">
        <f t="shared" si="1"/>
        <v>46113</v>
      </c>
      <c r="H30" s="4">
        <v>5</v>
      </c>
      <c r="I30" s="4">
        <v>35</v>
      </c>
      <c r="J30" s="53" t="str">
        <f>VLOOKUP($I30,TEAMS!$A$3:$D$56,2,0)</f>
        <v>Gems</v>
      </c>
      <c r="K30" s="4">
        <v>38</v>
      </c>
      <c r="L30" s="4" t="str">
        <f>VLOOKUP($K30,TEAMS!$A$3:$D$56,2,0)</f>
        <v>NU Red</v>
      </c>
      <c r="M30" s="4" t="str">
        <f>VLOOKUP($P30,TEAMS!$A$3:$D$56,2,0)</f>
        <v>Red Hot Chillies</v>
      </c>
      <c r="N30" s="4" t="str">
        <f>VLOOKUP($Q30,TEAMS!$A$3:$D$56,2,0)</f>
        <v>First Home Improvements</v>
      </c>
      <c r="O30" s="53" t="s">
        <v>0</v>
      </c>
      <c r="P30" s="4">
        <v>32</v>
      </c>
      <c r="Q30" s="4">
        <v>37</v>
      </c>
      <c r="S30" s="5"/>
      <c r="T30" s="4"/>
      <c r="U30" s="4"/>
      <c r="V30" s="4"/>
      <c r="W30" s="4"/>
      <c r="X30" s="4"/>
      <c r="Y30" s="4"/>
      <c r="Z30" s="12"/>
    </row>
    <row r="31" spans="1:27" ht="16.5" thickBot="1" x14ac:dyDescent="0.3">
      <c r="B31">
        <f>I32</f>
        <v>44</v>
      </c>
      <c r="C31">
        <f>K32</f>
        <v>47</v>
      </c>
      <c r="D31">
        <f t="shared" ref="D31:E33" si="2">P32</f>
        <v>0</v>
      </c>
      <c r="E31">
        <f t="shared" si="2"/>
        <v>0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12"/>
    </row>
    <row r="32" spans="1:27" ht="16.5" thickBot="1" x14ac:dyDescent="0.3">
      <c r="B32">
        <f>I33</f>
        <v>48</v>
      </c>
      <c r="C32">
        <f>K33</f>
        <v>42</v>
      </c>
      <c r="D32">
        <f t="shared" si="2"/>
        <v>0</v>
      </c>
      <c r="E32">
        <f t="shared" si="2"/>
        <v>0</v>
      </c>
      <c r="F32" s="4"/>
      <c r="G32" s="25" t="e">
        <f t="shared" ref="G32:G34" si="3">VLOOKUP(F32,$F$40:$G$43,2,FALSE)</f>
        <v>#N/A</v>
      </c>
      <c r="H32" s="4">
        <v>6</v>
      </c>
      <c r="I32" s="4">
        <v>44</v>
      </c>
      <c r="J32" s="4" t="str">
        <f>VLOOKUP($I32,TEAMS!$A$3:$D$56,2,0)</f>
        <v>Cromer Vipers</v>
      </c>
      <c r="K32" s="4">
        <v>47</v>
      </c>
      <c r="L32" s="4" t="str">
        <f>VLOOKUP($K32,TEAMS!$A$3:$D$56,2,0)</f>
        <v>BYE WEEK</v>
      </c>
      <c r="M32" s="4" t="e">
        <f>VLOOKUP($P32,TEAMS!$A$3:$D$56,2,0)</f>
        <v>#N/A</v>
      </c>
      <c r="N32" s="4" t="e">
        <f>VLOOKUP($Q32,TEAMS!$A$3:$D$56,2,0)</f>
        <v>#N/A</v>
      </c>
      <c r="O32" s="4"/>
      <c r="P32" s="4"/>
      <c r="Q32" s="4"/>
      <c r="S32" s="5"/>
      <c r="T32" s="4"/>
      <c r="U32" s="4"/>
      <c r="V32" s="4"/>
      <c r="W32" s="4"/>
      <c r="X32" s="4"/>
      <c r="Y32" s="4"/>
      <c r="Z32" s="12"/>
    </row>
    <row r="33" spans="2:26" ht="16.5" thickBot="1" x14ac:dyDescent="0.3">
      <c r="B33">
        <f>I34</f>
        <v>41</v>
      </c>
      <c r="C33">
        <f>K34</f>
        <v>45</v>
      </c>
      <c r="D33">
        <f t="shared" si="2"/>
        <v>43</v>
      </c>
      <c r="E33">
        <f t="shared" si="2"/>
        <v>35</v>
      </c>
      <c r="F33" s="4">
        <f>VLOOKUP(I33,TEAMS!A28:D83,4,0)</f>
        <v>0</v>
      </c>
      <c r="G33" s="25" t="e">
        <f t="shared" si="3"/>
        <v>#N/A</v>
      </c>
      <c r="H33" s="4">
        <v>6</v>
      </c>
      <c r="I33" s="4">
        <v>48</v>
      </c>
      <c r="J33" s="4" t="str">
        <f>VLOOKUP($I33,TEAMS!$A$3:$D$56,2,0)</f>
        <v>BYE WEEK</v>
      </c>
      <c r="K33" s="4">
        <v>42</v>
      </c>
      <c r="L33" s="4" t="str">
        <f>VLOOKUP($K33,TEAMS!$A$3:$D$56,2,0)</f>
        <v>TB Ponies</v>
      </c>
      <c r="M33" s="4" t="e">
        <f>VLOOKUP($P33,TEAMS!$A$3:$D$56,2,0)</f>
        <v>#N/A</v>
      </c>
      <c r="N33" s="4" t="e">
        <f>VLOOKUP($Q33,TEAMS!$A$3:$D$56,2,0)</f>
        <v>#N/A</v>
      </c>
      <c r="O33" s="4"/>
      <c r="P33" s="4"/>
      <c r="Q33" s="4"/>
      <c r="S33" s="5"/>
      <c r="T33" s="4"/>
      <c r="U33" s="4"/>
      <c r="V33" s="4"/>
      <c r="W33" s="4"/>
      <c r="X33" s="4"/>
      <c r="Y33" s="4"/>
      <c r="Z33" s="12"/>
    </row>
    <row r="34" spans="2:26" x14ac:dyDescent="0.25">
      <c r="F34" s="4" t="str">
        <f>VLOOKUP(I34,TEAMS!A29:D84,4,0)</f>
        <v>Monday</v>
      </c>
      <c r="G34" s="25">
        <f t="shared" si="3"/>
        <v>46111</v>
      </c>
      <c r="H34" s="4">
        <v>6</v>
      </c>
      <c r="I34" s="4">
        <v>41</v>
      </c>
      <c r="J34" s="4" t="str">
        <f>VLOOKUP($I34,TEAMS!$A$3:$D$56,2,0)</f>
        <v>Dragons</v>
      </c>
      <c r="K34" s="4">
        <v>45</v>
      </c>
      <c r="L34" s="4" t="str">
        <f>VLOOKUP($K34,TEAMS!$A$3:$D$56,2,0)</f>
        <v>NCF Onyx</v>
      </c>
      <c r="M34" s="4" t="str">
        <f>VLOOKUP($P34,TEAMS!$A$3:$D$56,2,0)</f>
        <v xml:space="preserve">Trowse  </v>
      </c>
      <c r="N34" s="4" t="str">
        <f>VLOOKUP($Q34,TEAMS!$A$3:$D$56,2,0)</f>
        <v>Gems</v>
      </c>
      <c r="O34" s="4" t="str">
        <f>VLOOKUP($I34,TEAMS!$A$3:$D$56,3,0)</f>
        <v>Hellesdon High</v>
      </c>
      <c r="P34" s="4">
        <v>43</v>
      </c>
      <c r="Q34" s="4">
        <v>35</v>
      </c>
      <c r="S34" s="5"/>
      <c r="T34" s="4"/>
      <c r="U34" s="4"/>
      <c r="V34" s="4"/>
      <c r="W34" s="4"/>
      <c r="X34" s="4"/>
      <c r="Y34" s="4"/>
      <c r="Z34" s="12"/>
    </row>
    <row r="35" spans="2:26" x14ac:dyDescent="0.25">
      <c r="F35" s="4" t="str">
        <f>VLOOKUP(I35,TEAMS!A30:D85,4,0)</f>
        <v>Thursday</v>
      </c>
      <c r="G35" s="25">
        <f t="shared" ref="G35" si="4">VLOOKUP(F35,$F$40:$G$43,2,FALSE)</f>
        <v>46114</v>
      </c>
      <c r="H35" s="4">
        <v>6</v>
      </c>
      <c r="I35" s="4">
        <v>43</v>
      </c>
      <c r="J35" s="4" t="str">
        <f>VLOOKUP($I35,TEAMS!$A$3:$D$56,2,0)</f>
        <v xml:space="preserve">Trowse  </v>
      </c>
      <c r="K35" s="4">
        <v>46</v>
      </c>
      <c r="L35" s="4" t="str">
        <f>VLOOKUP($K35,TEAMS!$A$3:$D$56,2,0)</f>
        <v>Doves</v>
      </c>
      <c r="M35" s="4" t="str">
        <f>VLOOKUP($P35,TEAMS!$A$3:$D$56,2,0)</f>
        <v>Dragons</v>
      </c>
      <c r="N35" s="4" t="str">
        <f>VLOOKUP($Q35,TEAMS!$A$3:$D$56,2,0)</f>
        <v>Cromer Vipers</v>
      </c>
      <c r="O35" s="4" t="str">
        <f>VLOOKUP($I35,TEAMS!$A$3:$D$56,3,0)</f>
        <v>Hellesdon High</v>
      </c>
      <c r="P35" s="4">
        <v>41</v>
      </c>
      <c r="Q35" s="4">
        <v>44</v>
      </c>
      <c r="S35" s="5"/>
      <c r="T35" s="4"/>
      <c r="U35" s="4"/>
      <c r="V35" s="4"/>
      <c r="W35" s="4"/>
      <c r="X35" s="4"/>
      <c r="Y35" s="4"/>
      <c r="Z35" s="6"/>
    </row>
    <row r="36" spans="2:26" ht="16.5" thickBot="1" x14ac:dyDescent="0.3">
      <c r="S36" s="29"/>
      <c r="T36" s="30"/>
      <c r="U36" s="30"/>
      <c r="V36" s="30"/>
      <c r="W36" s="30"/>
      <c r="X36" s="30"/>
      <c r="Y36" s="30"/>
      <c r="Z36" s="31"/>
    </row>
    <row r="37" spans="2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2:26" x14ac:dyDescent="0.25">
      <c r="S38" s="5"/>
      <c r="T38" s="4"/>
      <c r="U38" s="4"/>
      <c r="V38" s="4"/>
      <c r="W38" s="4"/>
      <c r="X38" s="4"/>
      <c r="Y38" s="4"/>
      <c r="Z38" s="6"/>
    </row>
    <row r="39" spans="2:26" x14ac:dyDescent="0.25">
      <c r="F39" s="4"/>
      <c r="G39" s="4" t="s">
        <v>10</v>
      </c>
      <c r="H39" s="33" t="s">
        <v>0</v>
      </c>
      <c r="I39" s="61" t="s">
        <v>123</v>
      </c>
      <c r="J39" s="24" t="s">
        <v>108</v>
      </c>
      <c r="K39" s="33" t="s">
        <v>5</v>
      </c>
      <c r="L39" s="33" t="s">
        <v>6</v>
      </c>
      <c r="M39" s="61" t="s">
        <v>7</v>
      </c>
      <c r="N39" s="33" t="s">
        <v>113</v>
      </c>
      <c r="O39" s="24" t="s">
        <v>131</v>
      </c>
      <c r="P39" s="33" t="s">
        <v>21</v>
      </c>
      <c r="S39" s="5"/>
      <c r="T39" s="4"/>
      <c r="U39" s="4"/>
      <c r="V39" s="4"/>
      <c r="W39" s="4"/>
      <c r="X39" s="4"/>
      <c r="Y39" s="4"/>
      <c r="Z39" s="6"/>
    </row>
    <row r="40" spans="2:26" x14ac:dyDescent="0.25">
      <c r="F40" s="4" t="s">
        <v>4</v>
      </c>
      <c r="G40" s="25">
        <f>G3</f>
        <v>46111</v>
      </c>
      <c r="H40" s="4">
        <f t="shared" ref="H40:M43" si="5">COUNTIFS($O$7:$O$35,H$39,$F$7:$F$35,$F40)</f>
        <v>0</v>
      </c>
      <c r="I40" s="62">
        <f t="shared" si="5"/>
        <v>0</v>
      </c>
      <c r="J40" s="4">
        <f t="shared" si="5"/>
        <v>0</v>
      </c>
      <c r="K40" s="4">
        <f t="shared" si="5"/>
        <v>4</v>
      </c>
      <c r="L40" s="4">
        <f t="shared" si="5"/>
        <v>0</v>
      </c>
      <c r="M40" s="62">
        <f t="shared" si="5"/>
        <v>0</v>
      </c>
      <c r="N40" s="4">
        <f>COUNTIFS($O$7:$O$35,N$39,$F$7:$F$35,$F40)</f>
        <v>1</v>
      </c>
      <c r="O40" s="4">
        <f t="shared" ref="O40:P43" si="6">COUNTIFS($O$7:$O$35,O$39,$F$7:$F$35,$F40)</f>
        <v>0</v>
      </c>
      <c r="P40" s="4">
        <f t="shared" si="6"/>
        <v>0</v>
      </c>
      <c r="Q40">
        <f>SUM(H40:P40)</f>
        <v>5</v>
      </c>
      <c r="S40" s="5"/>
      <c r="T40" s="4"/>
      <c r="U40" s="4"/>
      <c r="V40" s="4"/>
      <c r="W40" s="4"/>
      <c r="X40" s="4"/>
      <c r="Y40" s="4"/>
      <c r="Z40" s="6"/>
    </row>
    <row r="41" spans="2:26" x14ac:dyDescent="0.25">
      <c r="F41" s="4" t="s">
        <v>3</v>
      </c>
      <c r="G41" s="25">
        <f>G40+1</f>
        <v>46112</v>
      </c>
      <c r="H41" s="4">
        <f t="shared" si="5"/>
        <v>4</v>
      </c>
      <c r="I41" s="62">
        <f t="shared" si="5"/>
        <v>0</v>
      </c>
      <c r="J41" s="4">
        <f t="shared" si="5"/>
        <v>0</v>
      </c>
      <c r="K41" s="4">
        <f t="shared" si="5"/>
        <v>2</v>
      </c>
      <c r="L41" s="4">
        <f t="shared" si="5"/>
        <v>0</v>
      </c>
      <c r="M41" s="62">
        <f t="shared" si="5"/>
        <v>0</v>
      </c>
      <c r="N41" s="4">
        <f>COUNTIFS($O$7:$O$35,N$39,$F$7:$F$35,$F41)</f>
        <v>2</v>
      </c>
      <c r="O41" s="4">
        <f t="shared" si="6"/>
        <v>0</v>
      </c>
      <c r="P41" s="4">
        <f t="shared" si="6"/>
        <v>0</v>
      </c>
      <c r="Q41">
        <f>SUM(H41:P41)</f>
        <v>8</v>
      </c>
      <c r="S41" s="5"/>
      <c r="T41" s="4"/>
      <c r="U41" s="4"/>
      <c r="V41" s="4"/>
      <c r="W41" s="4"/>
      <c r="X41" s="4"/>
      <c r="Y41" s="4"/>
      <c r="Z41" s="6"/>
    </row>
    <row r="42" spans="2:26" x14ac:dyDescent="0.25">
      <c r="F42" s="4" t="s">
        <v>1</v>
      </c>
      <c r="G42" s="25">
        <f>G41+1</f>
        <v>46113</v>
      </c>
      <c r="H42" s="4">
        <f t="shared" si="5"/>
        <v>4</v>
      </c>
      <c r="I42" s="62">
        <f t="shared" si="5"/>
        <v>0</v>
      </c>
      <c r="J42" s="4">
        <f t="shared" si="5"/>
        <v>0</v>
      </c>
      <c r="K42" s="4">
        <f t="shared" si="5"/>
        <v>1</v>
      </c>
      <c r="L42" s="4">
        <f t="shared" si="5"/>
        <v>0</v>
      </c>
      <c r="M42" s="62">
        <f t="shared" si="5"/>
        <v>0</v>
      </c>
      <c r="N42" s="4">
        <f>COUNTIFS($O$7:$O$35,N$39,$F$7:$F$35,$F42)</f>
        <v>2</v>
      </c>
      <c r="O42" s="4">
        <f t="shared" si="6"/>
        <v>0</v>
      </c>
      <c r="P42" s="32">
        <f t="shared" si="6"/>
        <v>0</v>
      </c>
      <c r="Q42">
        <f>SUM(H42:P42)</f>
        <v>7</v>
      </c>
      <c r="S42" s="5"/>
      <c r="T42" s="4"/>
      <c r="U42" s="4"/>
      <c r="V42" s="4"/>
      <c r="W42" s="4"/>
      <c r="X42" s="4"/>
      <c r="Y42" s="4"/>
      <c r="Z42" s="6"/>
    </row>
    <row r="43" spans="2:26" x14ac:dyDescent="0.25">
      <c r="F43" s="4" t="s">
        <v>2</v>
      </c>
      <c r="G43" s="25">
        <f>G42+1</f>
        <v>46114</v>
      </c>
      <c r="H43" s="4">
        <f t="shared" si="5"/>
        <v>0</v>
      </c>
      <c r="I43" s="62">
        <f t="shared" si="5"/>
        <v>0</v>
      </c>
      <c r="J43" s="4">
        <f t="shared" si="5"/>
        <v>0</v>
      </c>
      <c r="K43" s="32">
        <f t="shared" si="5"/>
        <v>0</v>
      </c>
      <c r="L43" s="4">
        <f t="shared" si="5"/>
        <v>0</v>
      </c>
      <c r="M43" s="62">
        <f t="shared" si="5"/>
        <v>0</v>
      </c>
      <c r="N43" s="4">
        <f>COUNTIFS($O$7:$O$35,N$39,$F$7:$F$35,$F43)</f>
        <v>1</v>
      </c>
      <c r="O43" s="4">
        <f t="shared" si="6"/>
        <v>0</v>
      </c>
      <c r="P43" s="4">
        <f t="shared" si="6"/>
        <v>0</v>
      </c>
      <c r="Q43">
        <f>SUM(H43:P43)</f>
        <v>1</v>
      </c>
      <c r="S43" s="5"/>
      <c r="T43" s="4"/>
      <c r="U43" s="4"/>
      <c r="V43" s="4"/>
      <c r="W43" s="4"/>
      <c r="X43" s="4"/>
      <c r="Y43" s="4"/>
      <c r="Z43" s="6"/>
    </row>
    <row r="44" spans="2:26" ht="16.5" thickBot="1" x14ac:dyDescent="0.3">
      <c r="Q44">
        <f>SUM(Q40:Q43)</f>
        <v>21</v>
      </c>
      <c r="S44" s="7"/>
      <c r="T44" s="8"/>
      <c r="U44" s="8"/>
      <c r="V44" s="8"/>
      <c r="W44" s="8"/>
      <c r="X44" s="8"/>
      <c r="Y44" s="8"/>
      <c r="Z44" s="9"/>
    </row>
    <row r="45" spans="2:26" x14ac:dyDescent="0.25">
      <c r="S45" s="10"/>
      <c r="T45" s="11"/>
      <c r="U45" s="11"/>
      <c r="V45" s="11"/>
      <c r="W45" s="11"/>
      <c r="X45" s="11"/>
      <c r="Y45" s="11"/>
      <c r="Z45" s="12"/>
    </row>
    <row r="46" spans="2:26" x14ac:dyDescent="0.25">
      <c r="S46" s="5"/>
      <c r="T46" s="4"/>
      <c r="U46" s="4"/>
      <c r="V46" s="4"/>
      <c r="W46" s="4"/>
      <c r="X46" s="4"/>
      <c r="Y46" s="4"/>
      <c r="Z46" s="6"/>
    </row>
    <row r="47" spans="2:26" x14ac:dyDescent="0.25">
      <c r="S47" s="5"/>
      <c r="T47" s="4"/>
      <c r="U47" s="4"/>
      <c r="V47" s="4"/>
      <c r="W47" s="4"/>
      <c r="X47" s="4"/>
      <c r="Y47" s="4"/>
      <c r="Z47" s="6"/>
    </row>
    <row r="48" spans="2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4"/>
      <c r="U50" s="4"/>
      <c r="V50" s="4"/>
      <c r="W50" s="4"/>
      <c r="X50" s="4"/>
      <c r="Y50" s="4"/>
      <c r="Z50" s="6"/>
    </row>
    <row r="51" spans="19:26" x14ac:dyDescent="0.25">
      <c r="S51" s="5"/>
      <c r="T51" s="4"/>
      <c r="U51" s="4"/>
      <c r="V51" s="4"/>
      <c r="W51" s="4"/>
      <c r="X51" s="4"/>
      <c r="Y51" s="4"/>
      <c r="Z51" s="6"/>
    </row>
    <row r="52" spans="19:26" ht="16.5" thickBot="1" x14ac:dyDescent="0.3">
      <c r="S52" s="7"/>
      <c r="T52" s="4"/>
      <c r="U52" s="8"/>
      <c r="V52" s="8"/>
      <c r="W52" s="8"/>
      <c r="X52" s="8"/>
      <c r="Y52" s="8"/>
      <c r="Z52" s="9"/>
    </row>
  </sheetData>
  <sortState xmlns:xlrd2="http://schemas.microsoft.com/office/spreadsheetml/2017/richdata2" ref="F7:O36">
    <sortCondition ref="H7:H36"/>
    <sortCondition ref="G7:G36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149" priority="11" operator="greaterThan">
      <formula>4</formula>
    </cfRule>
  </conditionalFormatting>
  <conditionalFormatting sqref="I40:I43">
    <cfRule type="cellIs" dxfId="148" priority="10" operator="greaterThan">
      <formula>2</formula>
    </cfRule>
  </conditionalFormatting>
  <conditionalFormatting sqref="J40:J43">
    <cfRule type="cellIs" dxfId="147" priority="9" stopIfTrue="1" operator="greaterThan">
      <formula>1</formula>
    </cfRule>
  </conditionalFormatting>
  <conditionalFormatting sqref="K40:K42">
    <cfRule type="cellIs" dxfId="146" priority="8" operator="greaterThan">
      <formula>3</formula>
    </cfRule>
  </conditionalFormatting>
  <conditionalFormatting sqref="K43">
    <cfRule type="cellIs" dxfId="145" priority="7" operator="greaterThan">
      <formula>0</formula>
    </cfRule>
  </conditionalFormatting>
  <conditionalFormatting sqref="L40:L42">
    <cfRule type="cellIs" dxfId="144" priority="6" operator="greaterThan">
      <formula>4</formula>
    </cfRule>
  </conditionalFormatting>
  <conditionalFormatting sqref="L43">
    <cfRule type="cellIs" dxfId="143" priority="2" stopIfTrue="1" operator="greaterThan">
      <formula>4</formula>
    </cfRule>
  </conditionalFormatting>
  <conditionalFormatting sqref="M40:M43">
    <cfRule type="cellIs" dxfId="142" priority="1" stopIfTrue="1" operator="greaterThan">
      <formula>1</formula>
    </cfRule>
  </conditionalFormatting>
  <conditionalFormatting sqref="N40:O43">
    <cfRule type="cellIs" dxfId="141" priority="4" operator="greaterThan">
      <formula>2</formula>
    </cfRule>
  </conditionalFormatting>
  <conditionalFormatting sqref="P40:P43">
    <cfRule type="cellIs" dxfId="140" priority="3" operator="greaterThan">
      <formula>1</formula>
    </cfRule>
  </conditionalFormatting>
  <conditionalFormatting sqref="P5:Q30 P32:Q35">
    <cfRule type="duplicateValues" dxfId="139" priority="41"/>
  </conditionalFormatting>
  <pageMargins left="0.7" right="0.7" top="0.75" bottom="0.75" header="0.3" footer="0.3"/>
  <pageSetup paperSize="9" scale="41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  <pageSetUpPr fitToPage="1"/>
  </sheetPr>
  <dimension ref="A3:Z52"/>
  <sheetViews>
    <sheetView zoomScale="96" zoomScaleNormal="96" workbookViewId="0">
      <pane xSplit="6" ySplit="5" topLeftCell="G6" activePane="bottomRight" state="frozen"/>
      <selection pane="topRight" activeCell="G1" sqref="G1"/>
      <selection pane="bottomLeft" activeCell="A6" sqref="A6"/>
      <selection pane="bottomRight" activeCell="O59" sqref="O59"/>
    </sheetView>
  </sheetViews>
  <sheetFormatPr defaultColWidth="11" defaultRowHeight="15.75" x14ac:dyDescent="0.25"/>
  <cols>
    <col min="2" max="5" width="11" hidden="1" customWidth="1"/>
    <col min="6" max="6" width="14.125" customWidth="1"/>
    <col min="7" max="7" width="17.125" customWidth="1"/>
    <col min="8" max="8" width="9.125" customWidth="1"/>
    <col min="9" max="9" width="10.625" bestFit="1" customWidth="1"/>
    <col min="10" max="10" width="19.5" bestFit="1" customWidth="1"/>
    <col min="11" max="11" width="6" customWidth="1"/>
    <col min="12" max="12" width="18.875" bestFit="1" customWidth="1"/>
    <col min="13" max="14" width="19.625" customWidth="1"/>
    <col min="15" max="15" width="15.125" customWidth="1"/>
    <col min="16" max="17" width="6.125" bestFit="1" customWidth="1"/>
    <col min="18" max="18" width="5.625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0" hidden="1" customWidth="1"/>
    <col min="26" max="26" width="11.625" customWidth="1"/>
  </cols>
  <sheetData>
    <row r="3" spans="1:26" x14ac:dyDescent="0.25">
      <c r="F3" t="s">
        <v>31</v>
      </c>
      <c r="G3" s="26">
        <v>46125</v>
      </c>
      <c r="H3" t="s">
        <v>34</v>
      </c>
      <c r="U3" s="100"/>
      <c r="V3" s="100"/>
      <c r="W3" s="1"/>
      <c r="X3" s="100"/>
      <c r="Y3" s="100"/>
      <c r="Z3" s="1"/>
    </row>
    <row r="4" spans="1:26" ht="16.5" thickBot="1" x14ac:dyDescent="0.3">
      <c r="B4" s="100" t="s">
        <v>60</v>
      </c>
      <c r="C4" s="100"/>
      <c r="D4" s="100" t="s">
        <v>61</v>
      </c>
      <c r="E4" s="100"/>
    </row>
    <row r="5" spans="1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1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1:26" x14ac:dyDescent="0.25">
      <c r="B7">
        <f>I7</f>
        <v>8</v>
      </c>
      <c r="C7">
        <f>K7</f>
        <v>7</v>
      </c>
      <c r="D7">
        <f>P7</f>
        <v>4</v>
      </c>
      <c r="E7">
        <f>Q7</f>
        <v>6</v>
      </c>
      <c r="F7" s="4" t="str">
        <f>VLOOKUP(I7,TEAMS!A3:D56,4,0)</f>
        <v>Wednesday</v>
      </c>
      <c r="G7" s="25">
        <f>VLOOKUP(F7,$F$40:$G$43,2,FALSE)</f>
        <v>46127</v>
      </c>
      <c r="H7" s="4">
        <v>1</v>
      </c>
      <c r="I7" s="4">
        <v>8</v>
      </c>
      <c r="J7" s="4" t="str">
        <f>VLOOKUP($I7,TEAMS!$A$3:$D$56,2,0)</f>
        <v>Jets</v>
      </c>
      <c r="K7" s="4">
        <v>7</v>
      </c>
      <c r="L7" s="4" t="str">
        <f>VLOOKUP($K7,TEAMS!$A$3:$D$56,2,0)</f>
        <v>Cromer Cobras</v>
      </c>
      <c r="M7" s="4" t="str">
        <f>VLOOKUP($P7,TEAMS!$A$3:$D$56,2,0)</f>
        <v>Stars</v>
      </c>
      <c r="N7" s="4" t="str">
        <f>VLOOKUP($Q7,TEAMS!$A$3:$D$56,2,0)</f>
        <v>Red Knights</v>
      </c>
      <c r="O7" s="4" t="str">
        <f>VLOOKUP($I7,TEAMS!$A$3:$D$56,3,0)</f>
        <v>UEA</v>
      </c>
      <c r="P7" s="4">
        <v>4</v>
      </c>
      <c r="Q7" s="4">
        <v>6</v>
      </c>
      <c r="S7" s="5"/>
      <c r="T7" s="4"/>
      <c r="U7" s="4"/>
      <c r="V7" s="4"/>
      <c r="W7" s="4"/>
      <c r="X7" s="4"/>
      <c r="Y7" s="4"/>
      <c r="Z7" s="6"/>
    </row>
    <row r="8" spans="1:26" x14ac:dyDescent="0.25">
      <c r="B8">
        <f>I8</f>
        <v>4</v>
      </c>
      <c r="C8">
        <f>K8</f>
        <v>6</v>
      </c>
      <c r="D8">
        <f t="shared" ref="D8:E30" si="0">P8</f>
        <v>1</v>
      </c>
      <c r="E8">
        <f t="shared" si="0"/>
        <v>5</v>
      </c>
      <c r="F8" s="4" t="str">
        <f>VLOOKUP(I8,TEAMS!A3:D56,4,0)</f>
        <v>Tuesday</v>
      </c>
      <c r="G8" s="25">
        <f t="shared" ref="G8:G30" si="1">VLOOKUP(F8,$F$40:$G$43,2,FALSE)</f>
        <v>46126</v>
      </c>
      <c r="H8" s="4">
        <v>1</v>
      </c>
      <c r="I8" s="4">
        <v>4</v>
      </c>
      <c r="J8" s="4" t="str">
        <f>VLOOKUP($I8,TEAMS!$A$3:$D$56,2,0)</f>
        <v>Stars</v>
      </c>
      <c r="K8" s="4">
        <v>6</v>
      </c>
      <c r="L8" s="4" t="str">
        <f>VLOOKUP($K8,TEAMS!$A$3:$D$56,2,0)</f>
        <v>Red Knights</v>
      </c>
      <c r="M8" s="4" t="str">
        <f>VLOOKUP($P8,TEAMS!$A$3:$D$56,2,0)</f>
        <v>NU Blue</v>
      </c>
      <c r="N8" s="4" t="str">
        <f>VLOOKUP($Q8,TEAMS!$A$3:$D$56,2,0)</f>
        <v>TB Racers</v>
      </c>
      <c r="O8" s="4" t="str">
        <f>VLOOKUP($I8,TEAMS!$A$3:$D$56,3,0)</f>
        <v>UEA</v>
      </c>
      <c r="P8" s="4">
        <v>1</v>
      </c>
      <c r="Q8" s="4">
        <v>5</v>
      </c>
      <c r="S8" s="5"/>
      <c r="T8" s="4"/>
      <c r="U8" s="4"/>
      <c r="V8" s="4"/>
      <c r="W8" s="4"/>
      <c r="X8" s="4"/>
      <c r="Y8" s="4"/>
      <c r="Z8" s="6"/>
    </row>
    <row r="9" spans="1:26" x14ac:dyDescent="0.25">
      <c r="B9">
        <f>I9</f>
        <v>1</v>
      </c>
      <c r="C9">
        <f>K9</f>
        <v>2</v>
      </c>
      <c r="D9">
        <f t="shared" si="0"/>
        <v>11</v>
      </c>
      <c r="E9">
        <f t="shared" si="0"/>
        <v>12</v>
      </c>
      <c r="F9" s="4" t="str">
        <f>VLOOKUP(I9,TEAMS!A3:D56,4,0)</f>
        <v>Wednesday</v>
      </c>
      <c r="G9" s="25">
        <f t="shared" si="1"/>
        <v>46127</v>
      </c>
      <c r="H9" s="4">
        <v>1</v>
      </c>
      <c r="I9" s="4">
        <v>1</v>
      </c>
      <c r="J9" s="4" t="str">
        <f>VLOOKUP($I9,TEAMS!$A$3:$D$56,2,0)</f>
        <v>NU Blue</v>
      </c>
      <c r="K9" s="4">
        <v>2</v>
      </c>
      <c r="L9" s="4" t="str">
        <f>VLOOKUP($K9,TEAMS!$A$3:$D$56,2,0)</f>
        <v>NU White</v>
      </c>
      <c r="M9" s="4" t="str">
        <f>VLOOKUP($P9,TEAMS!$A$3:$D$56,2,0)</f>
        <v>TB Colts</v>
      </c>
      <c r="N9" s="4" t="str">
        <f>VLOOKUP($Q9,TEAMS!$A$3:$D$56,2,0)</f>
        <v>NU Yellow</v>
      </c>
      <c r="O9" s="4" t="str">
        <f>VLOOKUP($I9,TEAMS!$A$3:$D$56,3,0)</f>
        <v>UEA</v>
      </c>
      <c r="P9" s="4">
        <v>11</v>
      </c>
      <c r="Q9" s="4">
        <v>12</v>
      </c>
      <c r="S9" s="5"/>
      <c r="T9" s="4"/>
      <c r="U9" s="4"/>
      <c r="V9" s="4"/>
      <c r="W9" s="4"/>
      <c r="X9" s="4"/>
      <c r="Y9" s="4"/>
      <c r="Z9" s="6"/>
    </row>
    <row r="10" spans="1:26" x14ac:dyDescent="0.25">
      <c r="B10">
        <f>I10</f>
        <v>3</v>
      </c>
      <c r="C10">
        <f>K10</f>
        <v>5</v>
      </c>
      <c r="D10">
        <f t="shared" si="0"/>
        <v>13</v>
      </c>
      <c r="E10">
        <f t="shared" si="0"/>
        <v>16</v>
      </c>
      <c r="F10" s="4" t="str">
        <f>VLOOKUP(I10,TEAMS!A5:D56,4,0)</f>
        <v>Wednesday</v>
      </c>
      <c r="G10" s="25">
        <f t="shared" si="1"/>
        <v>46127</v>
      </c>
      <c r="H10" s="4">
        <v>1</v>
      </c>
      <c r="I10" s="4">
        <v>3</v>
      </c>
      <c r="J10" s="4" t="str">
        <f>VLOOKUP($I10,TEAMS!$A$3:$D$56,2,0)</f>
        <v>TB Mustangs</v>
      </c>
      <c r="K10" s="4">
        <v>5</v>
      </c>
      <c r="L10" s="4" t="str">
        <f>VLOOKUP($K10,TEAMS!$A$3:$D$56,2,0)</f>
        <v>TB Racers</v>
      </c>
      <c r="M10" s="4" t="str">
        <f>VLOOKUP($P10,TEAMS!$A$3:$D$56,2,0)</f>
        <v>Sonics</v>
      </c>
      <c r="N10" s="4" t="str">
        <f>VLOOKUP($Q10,TEAMS!$A$3:$D$56,2,0)</f>
        <v>Sirens</v>
      </c>
      <c r="O10" s="4" t="str">
        <f>VLOOKUP($I10,TEAMS!$A$3:$D$56,3,0)</f>
        <v>Sprowston</v>
      </c>
      <c r="P10" s="4">
        <v>13</v>
      </c>
      <c r="Q10" s="4">
        <v>16</v>
      </c>
      <c r="S10" s="5"/>
      <c r="T10" s="4"/>
      <c r="U10" s="4"/>
      <c r="V10" s="4"/>
      <c r="W10" s="4"/>
      <c r="X10" s="4"/>
      <c r="Y10" s="4"/>
      <c r="Z10" s="6"/>
    </row>
    <row r="11" spans="1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1:26" ht="16.5" thickBot="1" x14ac:dyDescent="0.3">
      <c r="B12">
        <f>I12</f>
        <v>15</v>
      </c>
      <c r="C12">
        <f>K12</f>
        <v>12</v>
      </c>
      <c r="D12">
        <f t="shared" si="0"/>
        <v>2</v>
      </c>
      <c r="E12">
        <f t="shared" si="0"/>
        <v>3</v>
      </c>
      <c r="F12" s="4" t="str">
        <f>VLOOKUP(I12,TEAMS!A8:D61,4,0)</f>
        <v>Monday</v>
      </c>
      <c r="G12" s="25">
        <f t="shared" si="1"/>
        <v>46125</v>
      </c>
      <c r="H12" s="4">
        <v>2</v>
      </c>
      <c r="I12" s="4">
        <v>15</v>
      </c>
      <c r="J12" s="4" t="str">
        <f>VLOOKUP($I12,TEAMS!$A$3:$D$56,2,0)</f>
        <v>Cliff Park</v>
      </c>
      <c r="K12" s="4">
        <v>12</v>
      </c>
      <c r="L12" s="4" t="str">
        <f>VLOOKUP($K12,TEAMS!$A$3:$D$56,2,0)</f>
        <v>NU Yellow</v>
      </c>
      <c r="M12" s="4" t="str">
        <f>VLOOKUP($P12,TEAMS!$A$3:$D$56,2,0)</f>
        <v>NU White</v>
      </c>
      <c r="N12" s="4" t="str">
        <f>VLOOKUP($Q12,TEAMS!$A$3:$D$56,2,0)</f>
        <v>TB Mustangs</v>
      </c>
      <c r="O12" s="4" t="str">
        <f>VLOOKUP($I12,TEAMS!$A$3:$D$56,3,0)</f>
        <v>Open</v>
      </c>
      <c r="P12" s="4">
        <v>2</v>
      </c>
      <c r="Q12" s="4">
        <v>3</v>
      </c>
      <c r="S12" s="29"/>
      <c r="T12" s="4"/>
      <c r="U12" s="30"/>
      <c r="V12" s="30"/>
      <c r="W12" s="30"/>
      <c r="X12" s="30"/>
      <c r="Y12" s="30"/>
      <c r="Z12" s="31"/>
    </row>
    <row r="13" spans="1:26" x14ac:dyDescent="0.25">
      <c r="B13">
        <f>I13</f>
        <v>9</v>
      </c>
      <c r="C13">
        <f>K13</f>
        <v>14</v>
      </c>
      <c r="D13">
        <f t="shared" si="0"/>
        <v>8</v>
      </c>
      <c r="E13">
        <f t="shared" si="0"/>
        <v>23</v>
      </c>
      <c r="F13" s="4" t="str">
        <f>VLOOKUP(I13,TEAMS!A10:D63,4,0)</f>
        <v>Tuesday</v>
      </c>
      <c r="G13" s="25">
        <f t="shared" si="1"/>
        <v>46126</v>
      </c>
      <c r="H13" s="4">
        <v>2</v>
      </c>
      <c r="I13" s="4">
        <v>9</v>
      </c>
      <c r="J13" s="4" t="str">
        <f>VLOOKUP($I13,TEAMS!$A$3:$D$56,2,0)</f>
        <v>Phoenix</v>
      </c>
      <c r="K13" s="4">
        <v>14</v>
      </c>
      <c r="L13" s="4" t="str">
        <f>VLOOKUP($K13,TEAMS!$A$3:$D$56,2,0)</f>
        <v>NU Royal</v>
      </c>
      <c r="M13" s="4" t="str">
        <f>VLOOKUP($P13,TEAMS!$A$3:$D$56,2,0)</f>
        <v>Jets</v>
      </c>
      <c r="N13" s="4" t="str">
        <f>VLOOKUP($Q13,TEAMS!$A$3:$D$56,2,0)</f>
        <v>Hotshots</v>
      </c>
      <c r="O13" s="4" t="str">
        <f>VLOOKUP($I13,TEAMS!$A$3:$D$56,3,0)</f>
        <v>UEA</v>
      </c>
      <c r="P13" s="4">
        <v>8</v>
      </c>
      <c r="Q13" s="4">
        <v>23</v>
      </c>
      <c r="S13" s="10"/>
      <c r="T13" s="11"/>
      <c r="U13" s="11"/>
      <c r="V13" s="11"/>
      <c r="W13" s="11"/>
      <c r="X13" s="11"/>
      <c r="Y13" s="11"/>
      <c r="Z13" s="12"/>
    </row>
    <row r="14" spans="1:26" x14ac:dyDescent="0.25">
      <c r="B14">
        <f>I14</f>
        <v>13</v>
      </c>
      <c r="C14">
        <f>K14</f>
        <v>10</v>
      </c>
      <c r="D14">
        <f t="shared" si="0"/>
        <v>25</v>
      </c>
      <c r="E14">
        <f t="shared" si="0"/>
        <v>34</v>
      </c>
      <c r="F14" s="4" t="str">
        <f>VLOOKUP(I14,TEAMS!A9:D62,4,0)</f>
        <v>Tuesday</v>
      </c>
      <c r="G14" s="25">
        <f t="shared" si="1"/>
        <v>46126</v>
      </c>
      <c r="H14" s="4">
        <v>2</v>
      </c>
      <c r="I14" s="4">
        <v>13</v>
      </c>
      <c r="J14" s="4" t="str">
        <f>VLOOKUP($I14,TEAMS!$A$3:$D$56,2,0)</f>
        <v>Sonics</v>
      </c>
      <c r="K14" s="4">
        <v>10</v>
      </c>
      <c r="L14" s="4" t="str">
        <f>VLOOKUP($K14,TEAMS!$A$3:$D$56,2,0)</f>
        <v>Black Knights</v>
      </c>
      <c r="M14" s="4" t="str">
        <f>VLOOKUP($P14,TEAMS!$A$3:$D$56,2,0)</f>
        <v>NU Ruby</v>
      </c>
      <c r="N14" s="4" t="str">
        <f>VLOOKUP($Q14,TEAMS!$A$3:$D$56,2,0)</f>
        <v>NU Amber</v>
      </c>
      <c r="O14" s="4" t="str">
        <f>VLOOKUP($I14,TEAMS!$A$3:$D$56,3,0)</f>
        <v xml:space="preserve">Open </v>
      </c>
      <c r="P14" s="4">
        <v>25</v>
      </c>
      <c r="Q14" s="4">
        <v>34</v>
      </c>
      <c r="S14" s="5"/>
      <c r="T14" s="4"/>
      <c r="U14" s="4"/>
      <c r="V14" s="4"/>
      <c r="W14" s="4"/>
      <c r="X14" s="4"/>
      <c r="Y14" s="4"/>
      <c r="Z14" s="6"/>
    </row>
    <row r="15" spans="1:26" x14ac:dyDescent="0.25">
      <c r="B15">
        <f>I15</f>
        <v>16</v>
      </c>
      <c r="C15">
        <f>K15</f>
        <v>11</v>
      </c>
      <c r="D15">
        <f t="shared" si="0"/>
        <v>10</v>
      </c>
      <c r="E15">
        <f t="shared" si="0"/>
        <v>14</v>
      </c>
      <c r="F15" s="4" t="str">
        <f>VLOOKUP(I15,TEAMS!A11:D64,4,0)</f>
        <v>Monday</v>
      </c>
      <c r="G15" s="25">
        <f t="shared" si="1"/>
        <v>46125</v>
      </c>
      <c r="H15" s="4">
        <v>2</v>
      </c>
      <c r="I15" s="4">
        <v>16</v>
      </c>
      <c r="J15" s="4" t="str">
        <f>VLOOKUP($I15,TEAMS!$A$3:$D$56,2,0)</f>
        <v>Sirens</v>
      </c>
      <c r="K15" s="4">
        <v>11</v>
      </c>
      <c r="L15" s="4" t="str">
        <f>VLOOKUP($K15,TEAMS!$A$3:$D$56,2,0)</f>
        <v>TB Colts</v>
      </c>
      <c r="M15" s="4" t="str">
        <f>VLOOKUP($P15,TEAMS!$A$3:$D$56,2,0)</f>
        <v>Black Knights</v>
      </c>
      <c r="N15" s="4" t="str">
        <f>VLOOKUP($Q15,TEAMS!$A$3:$D$56,2,0)</f>
        <v>NU Royal</v>
      </c>
      <c r="O15" s="4" t="str">
        <f>VLOOKUP($I15,TEAMS!$A$3:$D$56,3,0)</f>
        <v>Open</v>
      </c>
      <c r="P15" s="4">
        <v>10</v>
      </c>
      <c r="Q15" s="4">
        <v>14</v>
      </c>
      <c r="S15" s="5"/>
      <c r="T15" s="4"/>
      <c r="U15" s="4"/>
      <c r="V15" s="4"/>
      <c r="W15" s="4"/>
      <c r="X15" s="4"/>
      <c r="Y15" s="4"/>
      <c r="Z15" s="6"/>
    </row>
    <row r="16" spans="1:26" x14ac:dyDescent="0.25">
      <c r="A16" s="47"/>
      <c r="F16" s="4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A17" s="47"/>
      <c r="B17">
        <f>I17</f>
        <v>24</v>
      </c>
      <c r="C17">
        <f>K17</f>
        <v>23</v>
      </c>
      <c r="D17">
        <f t="shared" si="0"/>
        <v>18</v>
      </c>
      <c r="E17">
        <f t="shared" si="0"/>
        <v>19</v>
      </c>
      <c r="F17" s="4" t="str">
        <f>VLOOKUP(I17,TEAMS!A14:D67,4,0)</f>
        <v>Wednesday</v>
      </c>
      <c r="G17" s="25">
        <f t="shared" si="1"/>
        <v>46127</v>
      </c>
      <c r="H17" s="4">
        <v>3</v>
      </c>
      <c r="I17" s="4">
        <v>24</v>
      </c>
      <c r="J17" s="4" t="str">
        <f>VLOOKUP($I17,TEAMS!$A$3:$D$56,2,0)</f>
        <v>Icenians</v>
      </c>
      <c r="K17" s="4">
        <v>23</v>
      </c>
      <c r="L17" s="4" t="str">
        <f>VLOOKUP($K17,TEAMS!$A$3:$D$56,2,0)</f>
        <v>Hotshots</v>
      </c>
      <c r="M17" s="4" t="str">
        <f>VLOOKUP($P17,TEAMS!$A$3:$D$56,2,0)</f>
        <v>Venus</v>
      </c>
      <c r="N17" s="4" t="str">
        <f>VLOOKUP($Q17,TEAMS!$A$3:$D$56,2,0)</f>
        <v>Premier</v>
      </c>
      <c r="O17" s="4" t="str">
        <f>VLOOKUP($I17,TEAMS!$A$3:$D$56,3,0)</f>
        <v>Open</v>
      </c>
      <c r="P17" s="4">
        <v>18</v>
      </c>
      <c r="Q17" s="4">
        <v>19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A18" s="47"/>
      <c r="B18">
        <f>I18</f>
        <v>19</v>
      </c>
      <c r="C18">
        <f>K18</f>
        <v>18</v>
      </c>
      <c r="D18">
        <f t="shared" si="0"/>
        <v>7</v>
      </c>
      <c r="E18">
        <f t="shared" si="0"/>
        <v>21</v>
      </c>
      <c r="F18" s="53" t="s">
        <v>101</v>
      </c>
      <c r="G18" s="52">
        <f t="shared" si="1"/>
        <v>46126</v>
      </c>
      <c r="H18" s="46">
        <v>3</v>
      </c>
      <c r="I18" s="46">
        <v>19</v>
      </c>
      <c r="J18" s="53" t="str">
        <f>VLOOKUP($I18,TEAMS!$A$3:$D$56,2,0)</f>
        <v>Premier</v>
      </c>
      <c r="K18" s="46">
        <v>18</v>
      </c>
      <c r="L18" s="46" t="str">
        <f>VLOOKUP($K18,TEAMS!$A$3:$D$56,2,0)</f>
        <v>Venus</v>
      </c>
      <c r="M18" s="46" t="str">
        <f>VLOOKUP($P18,TEAMS!$A$3:$D$56,2,0)</f>
        <v>Cromer Cobras</v>
      </c>
      <c r="N18" s="46" t="str">
        <f>VLOOKUP($Q18,TEAMS!$A$3:$D$56,2,0)</f>
        <v>Belton</v>
      </c>
      <c r="O18" s="53" t="s">
        <v>113</v>
      </c>
      <c r="P18" s="46">
        <v>7</v>
      </c>
      <c r="Q18" s="46">
        <v>21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A19" s="47"/>
      <c r="B19">
        <f>I19</f>
        <v>22</v>
      </c>
      <c r="C19">
        <f>K19</f>
        <v>20</v>
      </c>
      <c r="D19">
        <f t="shared" si="0"/>
        <v>33</v>
      </c>
      <c r="E19">
        <f t="shared" si="0"/>
        <v>38</v>
      </c>
      <c r="F19" s="4" t="s">
        <v>101</v>
      </c>
      <c r="G19" s="25">
        <f t="shared" si="1"/>
        <v>46126</v>
      </c>
      <c r="H19" s="4">
        <v>3</v>
      </c>
      <c r="I19" s="4">
        <v>22</v>
      </c>
      <c r="J19" s="4" t="str">
        <f>VLOOKUP($I19,TEAMS!$A$3:$D$56,2,0)</f>
        <v>Wrens</v>
      </c>
      <c r="K19" s="4">
        <v>20</v>
      </c>
      <c r="L19" s="4" t="str">
        <f>VLOOKUP($K19,TEAMS!$A$3:$D$56,2,0)</f>
        <v>White Knights</v>
      </c>
      <c r="M19" s="4" t="str">
        <f>VLOOKUP($P19,TEAMS!$A$3:$D$56,2,0)</f>
        <v>Hornets</v>
      </c>
      <c r="N19" s="4" t="str">
        <f>VLOOKUP($Q19,TEAMS!$A$3:$D$56,2,0)</f>
        <v>NU Red</v>
      </c>
      <c r="O19" s="4" t="str">
        <f>VLOOKUP($I19,TEAMS!$A$3:$D$56,3,0)</f>
        <v>Open</v>
      </c>
      <c r="P19" s="4">
        <v>33</v>
      </c>
      <c r="Q19" s="4">
        <v>38</v>
      </c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A20" s="47"/>
      <c r="B20">
        <f>I20</f>
        <v>17</v>
      </c>
      <c r="C20">
        <f>K20</f>
        <v>21</v>
      </c>
      <c r="D20">
        <f t="shared" si="0"/>
        <v>20</v>
      </c>
      <c r="E20">
        <f t="shared" si="0"/>
        <v>26</v>
      </c>
      <c r="F20" s="53" t="s">
        <v>100</v>
      </c>
      <c r="G20" s="52">
        <f t="shared" si="1"/>
        <v>46127</v>
      </c>
      <c r="H20" s="46">
        <v>3</v>
      </c>
      <c r="I20" s="46">
        <v>17</v>
      </c>
      <c r="J20" s="53" t="str">
        <f>VLOOKUP($I20,TEAMS!$A$3:$D$56,2,0)</f>
        <v>Blades</v>
      </c>
      <c r="K20" s="46">
        <v>21</v>
      </c>
      <c r="L20" s="46" t="str">
        <f>VLOOKUP($K20,TEAMS!$A$3:$D$56,2,0)</f>
        <v>Belton</v>
      </c>
      <c r="M20" s="46" t="str">
        <f>VLOOKUP($P20,TEAMS!$A$3:$D$56,2,0)</f>
        <v>White Knights</v>
      </c>
      <c r="N20" s="46" t="str">
        <f>VLOOKUP($Q20,TEAMS!$A$3:$D$56,2,0)</f>
        <v>TB Shetlands</v>
      </c>
      <c r="O20" s="53" t="s">
        <v>113</v>
      </c>
      <c r="P20" s="46">
        <v>20</v>
      </c>
      <c r="Q20" s="46">
        <v>26</v>
      </c>
      <c r="S20" s="7"/>
      <c r="T20" s="8"/>
      <c r="U20" s="8"/>
      <c r="V20" s="8"/>
      <c r="W20" s="8"/>
      <c r="X20" s="8"/>
      <c r="Y20" s="8"/>
      <c r="Z20" s="9"/>
    </row>
    <row r="21" spans="1:26" x14ac:dyDescent="0.25">
      <c r="A21" s="47"/>
      <c r="F21" s="4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A22" s="47"/>
      <c r="B22">
        <f>I22</f>
        <v>27</v>
      </c>
      <c r="C22">
        <f>K22</f>
        <v>26</v>
      </c>
      <c r="D22">
        <f t="shared" si="0"/>
        <v>17</v>
      </c>
      <c r="E22">
        <f t="shared" si="0"/>
        <v>24</v>
      </c>
      <c r="F22" s="4" t="str">
        <f>VLOOKUP(I22,TEAMS!A19:D74,4,0)</f>
        <v>Tuesday</v>
      </c>
      <c r="G22" s="25">
        <f t="shared" si="1"/>
        <v>46126</v>
      </c>
      <c r="H22" s="4">
        <v>4</v>
      </c>
      <c r="I22" s="4">
        <v>27</v>
      </c>
      <c r="J22" s="4" t="str">
        <f>VLOOKUP($I22,TEAMS!$A$3:$D$56,2,0)</f>
        <v>Falcons</v>
      </c>
      <c r="K22" s="4">
        <v>26</v>
      </c>
      <c r="L22" s="4" t="str">
        <f>VLOOKUP($K22,TEAMS!$A$3:$D$56,2,0)</f>
        <v>TB Shetlands</v>
      </c>
      <c r="M22" s="4" t="str">
        <f>VLOOKUP($P22,TEAMS!$A$3:$D$56,2,0)</f>
        <v>Blades</v>
      </c>
      <c r="N22" s="4" t="str">
        <f>VLOOKUP($Q22,TEAMS!$A$3:$D$56,2,0)</f>
        <v>Icenians</v>
      </c>
      <c r="O22" s="46" t="str">
        <f>VLOOKUP($I22,TEAMS!$A$3:$D$56,3,0)</f>
        <v>City</v>
      </c>
      <c r="P22" s="4">
        <v>17</v>
      </c>
      <c r="Q22" s="4">
        <v>24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A23" s="47"/>
      <c r="B23">
        <f>I23</f>
        <v>32</v>
      </c>
      <c r="C23">
        <f>K23</f>
        <v>29</v>
      </c>
      <c r="D23">
        <f t="shared" si="0"/>
        <v>9</v>
      </c>
      <c r="E23">
        <f t="shared" si="0"/>
        <v>15</v>
      </c>
      <c r="F23" s="4" t="s">
        <v>100</v>
      </c>
      <c r="G23" s="25">
        <f t="shared" si="1"/>
        <v>46127</v>
      </c>
      <c r="H23" s="4">
        <v>4</v>
      </c>
      <c r="I23" s="4">
        <v>32</v>
      </c>
      <c r="J23" s="4" t="str">
        <f>VLOOKUP($I23,TEAMS!$A$3:$D$56,2,0)</f>
        <v>Red Hot Chillies</v>
      </c>
      <c r="K23" s="4">
        <v>29</v>
      </c>
      <c r="L23" s="4" t="str">
        <f>VLOOKUP($K23,TEAMS!$A$3:$D$56,2,0)</f>
        <v>NCF Emerald</v>
      </c>
      <c r="M23" s="4" t="str">
        <f>VLOOKUP($P23,TEAMS!$A$3:$D$56,2,0)</f>
        <v>Phoenix</v>
      </c>
      <c r="N23" s="4" t="str">
        <f>VLOOKUP($Q23,TEAMS!$A$3:$D$56,2,0)</f>
        <v>Cliff Park</v>
      </c>
      <c r="O23" s="4" t="str">
        <f>VLOOKUP($I23,TEAMS!$A$3:$D$56,3,0)</f>
        <v>Sprowston</v>
      </c>
      <c r="P23" s="4">
        <v>9</v>
      </c>
      <c r="Q23" s="4">
        <v>15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A24" s="47"/>
      <c r="B24">
        <f>I24</f>
        <v>30</v>
      </c>
      <c r="C24">
        <f>K24</f>
        <v>31</v>
      </c>
      <c r="D24">
        <f t="shared" si="0"/>
        <v>28</v>
      </c>
      <c r="E24">
        <f t="shared" si="0"/>
        <v>29</v>
      </c>
      <c r="F24" s="4" t="str">
        <f>VLOOKUP(I24,TEAMS!A21:D76,4,0)</f>
        <v>Tuesday</v>
      </c>
      <c r="G24" s="25">
        <f t="shared" si="1"/>
        <v>46126</v>
      </c>
      <c r="H24" s="4">
        <v>4</v>
      </c>
      <c r="I24" s="4">
        <v>30</v>
      </c>
      <c r="J24" s="4" t="str">
        <f>VLOOKUP($I24,TEAMS!$A$3:$D$56,2,0)</f>
        <v>Watton Wolves</v>
      </c>
      <c r="K24" s="4">
        <v>31</v>
      </c>
      <c r="L24" s="4" t="str">
        <f>VLOOKUP($K24,TEAMS!$A$3:$D$56,2,0)</f>
        <v>Trailblazers</v>
      </c>
      <c r="M24" s="4" t="str">
        <f>VLOOKUP($P24,TEAMS!$A$3:$D$56,2,0)</f>
        <v>Hethersett Rockets</v>
      </c>
      <c r="N24" s="4" t="str">
        <f>VLOOKUP($Q24,TEAMS!$A$3:$D$56,2,0)</f>
        <v>NCF Emerald</v>
      </c>
      <c r="O24" s="4" t="str">
        <f>VLOOKUP($I24,TEAMS!$A$3:$D$56,3,0)</f>
        <v>UEA</v>
      </c>
      <c r="P24" s="4">
        <v>28</v>
      </c>
      <c r="Q24" s="4">
        <v>29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B25">
        <f>I25</f>
        <v>28</v>
      </c>
      <c r="C25">
        <f>K25</f>
        <v>25</v>
      </c>
      <c r="D25">
        <f t="shared" si="0"/>
        <v>22</v>
      </c>
      <c r="E25">
        <f t="shared" si="0"/>
        <v>30</v>
      </c>
      <c r="F25" s="4" t="s">
        <v>100</v>
      </c>
      <c r="G25" s="25">
        <f t="shared" si="1"/>
        <v>46127</v>
      </c>
      <c r="H25" s="4">
        <v>4</v>
      </c>
      <c r="I25" s="4">
        <v>28</v>
      </c>
      <c r="J25" s="4" t="str">
        <f>VLOOKUP($I25,TEAMS!$A$3:$D$56,2,0)</f>
        <v>Hethersett Rockets</v>
      </c>
      <c r="K25" s="4">
        <v>25</v>
      </c>
      <c r="L25" s="4" t="str">
        <f>VLOOKUP($K25,TEAMS!$A$3:$D$56,2,0)</f>
        <v>NU Ruby</v>
      </c>
      <c r="M25" s="4" t="str">
        <f>VLOOKUP($P25,TEAMS!$A$3:$D$56,2,0)</f>
        <v>Wrens</v>
      </c>
      <c r="N25" s="4" t="str">
        <f>VLOOKUP($Q25,TEAMS!$A$3:$D$56,2,0)</f>
        <v>Watton Wolves</v>
      </c>
      <c r="O25" s="4" t="str">
        <f>VLOOKUP($I25,TEAMS!$A$3:$D$56,3,0)</f>
        <v>Hellesdon High</v>
      </c>
      <c r="P25" s="4">
        <v>22</v>
      </c>
      <c r="Q25" s="4">
        <v>30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F26" s="4"/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B27">
        <f>I27</f>
        <v>40</v>
      </c>
      <c r="C27">
        <f>K27</f>
        <v>39</v>
      </c>
      <c r="D27">
        <f t="shared" si="0"/>
        <v>0</v>
      </c>
      <c r="E27">
        <f t="shared" si="0"/>
        <v>0</v>
      </c>
      <c r="F27" s="4">
        <f>VLOOKUP(I27,TEAMS!A25:D80,4,0)</f>
        <v>0</v>
      </c>
      <c r="G27" s="25" t="e">
        <f t="shared" si="1"/>
        <v>#N/A</v>
      </c>
      <c r="H27" s="4">
        <v>5</v>
      </c>
      <c r="I27" s="4">
        <v>40</v>
      </c>
      <c r="J27" s="4" t="str">
        <f>VLOOKUP($I27,TEAMS!$A$3:$D$56,2,0)</f>
        <v>BYE WEEK</v>
      </c>
      <c r="K27" s="4">
        <v>39</v>
      </c>
      <c r="L27" s="4" t="str">
        <f>VLOOKUP($K27,TEAMS!$A$3:$D$56,2,0)</f>
        <v>Tigers</v>
      </c>
      <c r="M27" s="4" t="e">
        <f>VLOOKUP($P27,TEAMS!$A$3:$D$56,2,0)</f>
        <v>#N/A</v>
      </c>
      <c r="N27" s="4" t="e">
        <f>VLOOKUP($Q27,TEAMS!$A$3:$D$56,2,0)</f>
        <v>#N/A</v>
      </c>
      <c r="O27" s="4">
        <f>VLOOKUP($I27,TEAMS!$A$3:$D$56,3,0)</f>
        <v>0</v>
      </c>
      <c r="P27" s="4"/>
      <c r="Q27" s="4"/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B28">
        <f>I28</f>
        <v>36</v>
      </c>
      <c r="C28">
        <f>K28</f>
        <v>38</v>
      </c>
      <c r="D28">
        <f t="shared" si="0"/>
        <v>35</v>
      </c>
      <c r="E28">
        <f t="shared" si="0"/>
        <v>37</v>
      </c>
      <c r="F28" s="4" t="str">
        <f>VLOOKUP(I28,TEAMS!A23:D78,4,0)</f>
        <v>Thursday</v>
      </c>
      <c r="G28" s="25">
        <f t="shared" si="1"/>
        <v>46128</v>
      </c>
      <c r="H28" s="4">
        <v>5</v>
      </c>
      <c r="I28" s="4">
        <v>36</v>
      </c>
      <c r="J28" s="4" t="str">
        <f>VLOOKUP($I28,TEAMS!$A$3:$D$56,2,0)</f>
        <v>TB Fillies</v>
      </c>
      <c r="K28" s="4">
        <v>38</v>
      </c>
      <c r="L28" s="4" t="str">
        <f>VLOOKUP($K28,TEAMS!$A$3:$D$56,2,0)</f>
        <v>NU Red</v>
      </c>
      <c r="M28" s="4" t="str">
        <f>VLOOKUP($P28,TEAMS!$A$3:$D$56,2,0)</f>
        <v>Gems</v>
      </c>
      <c r="N28" s="4" t="str">
        <f>VLOOKUP($Q28,TEAMS!$A$3:$D$56,2,0)</f>
        <v>First Home Improvements</v>
      </c>
      <c r="O28" s="4" t="str">
        <f>VLOOKUP($I28,TEAMS!$A$3:$D$56,3,0)</f>
        <v>Sprowston</v>
      </c>
      <c r="P28" s="4">
        <v>35</v>
      </c>
      <c r="Q28" s="4">
        <v>37</v>
      </c>
      <c r="S28" s="7"/>
      <c r="T28" s="8"/>
      <c r="U28" s="8"/>
      <c r="V28" s="8"/>
      <c r="W28" s="8"/>
      <c r="X28" s="8"/>
      <c r="Y28" s="8"/>
      <c r="Z28" s="9"/>
    </row>
    <row r="29" spans="1:26" x14ac:dyDescent="0.25">
      <c r="B29">
        <f>I29</f>
        <v>33</v>
      </c>
      <c r="C29">
        <f>K29</f>
        <v>34</v>
      </c>
      <c r="D29">
        <f t="shared" si="0"/>
        <v>36</v>
      </c>
      <c r="E29">
        <f t="shared" si="0"/>
        <v>31</v>
      </c>
      <c r="F29" s="4" t="str">
        <f>VLOOKUP(I29,TEAMS!A24:D79,4,0)</f>
        <v>Monday</v>
      </c>
      <c r="G29" s="25">
        <f t="shared" si="1"/>
        <v>46125</v>
      </c>
      <c r="H29" s="4">
        <v>5</v>
      </c>
      <c r="I29" s="4">
        <v>33</v>
      </c>
      <c r="J29" s="4" t="str">
        <f>VLOOKUP($I29,TEAMS!$A$3:$D$56,2,0)</f>
        <v>Hornets</v>
      </c>
      <c r="K29" s="4">
        <v>34</v>
      </c>
      <c r="L29" s="4" t="str">
        <f>VLOOKUP($K29,TEAMS!$A$3:$D$56,2,0)</f>
        <v>NU Amber</v>
      </c>
      <c r="M29" s="4" t="str">
        <f>VLOOKUP($P29,TEAMS!$A$3:$D$56,2,0)</f>
        <v>TB Fillies</v>
      </c>
      <c r="N29" s="4" t="str">
        <f>VLOOKUP($Q29,TEAMS!$A$3:$D$56,2,0)</f>
        <v>Trailblazers</v>
      </c>
      <c r="O29" s="4" t="str">
        <f>VLOOKUP($I29,TEAMS!$A$3:$D$56,3,0)</f>
        <v>Open</v>
      </c>
      <c r="P29" s="4">
        <v>36</v>
      </c>
      <c r="Q29" s="4">
        <v>31</v>
      </c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B30">
        <f>I30</f>
        <v>35</v>
      </c>
      <c r="C30">
        <f>K30</f>
        <v>37</v>
      </c>
      <c r="D30">
        <f t="shared" si="0"/>
        <v>32</v>
      </c>
      <c r="E30">
        <f t="shared" si="0"/>
        <v>20</v>
      </c>
      <c r="F30" s="4" t="str">
        <f>VLOOKUP(I30,TEAMS!A26:D81,4,0)</f>
        <v>Monday</v>
      </c>
      <c r="G30" s="25">
        <f t="shared" si="1"/>
        <v>46125</v>
      </c>
      <c r="H30" s="4">
        <v>5</v>
      </c>
      <c r="I30" s="4">
        <v>35</v>
      </c>
      <c r="J30" s="4" t="str">
        <f>VLOOKUP($I30,TEAMS!$A$3:$D$56,2,0)</f>
        <v>Gems</v>
      </c>
      <c r="K30" s="4">
        <v>37</v>
      </c>
      <c r="L30" s="4" t="str">
        <f>VLOOKUP($K30,TEAMS!$A$3:$D$56,2,0)</f>
        <v>First Home Improvements</v>
      </c>
      <c r="M30" s="4" t="str">
        <f>VLOOKUP($P30,TEAMS!$A$3:$D$56,2,0)</f>
        <v>Red Hot Chillies</v>
      </c>
      <c r="N30" s="4" t="str">
        <f>VLOOKUP($Q30,TEAMS!$A$3:$D$56,2,0)</f>
        <v>White Knights</v>
      </c>
      <c r="O30" s="46" t="str">
        <f>VLOOKUP($I30,TEAMS!$A$3:$D$56,3,0)</f>
        <v>Hewett</v>
      </c>
      <c r="P30" s="4">
        <v>32</v>
      </c>
      <c r="Q30" s="4">
        <v>20</v>
      </c>
      <c r="S30" s="5"/>
      <c r="T30" s="4"/>
      <c r="U30" s="4"/>
      <c r="V30" s="4"/>
      <c r="W30" s="4"/>
      <c r="X30" s="4"/>
      <c r="Y30" s="4"/>
      <c r="Z30" s="6"/>
    </row>
    <row r="31" spans="1:26" x14ac:dyDescent="0.25">
      <c r="B31">
        <f>I32</f>
        <v>48</v>
      </c>
      <c r="C31">
        <f>K32</f>
        <v>47</v>
      </c>
      <c r="D31">
        <f t="shared" ref="D31:E33" si="2">P32</f>
        <v>0</v>
      </c>
      <c r="E31">
        <f t="shared" si="2"/>
        <v>0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B32">
        <f>I33</f>
        <v>44</v>
      </c>
      <c r="C32">
        <f>K33</f>
        <v>46</v>
      </c>
      <c r="D32">
        <f t="shared" si="2"/>
        <v>39</v>
      </c>
      <c r="E32">
        <f t="shared" si="2"/>
        <v>43</v>
      </c>
      <c r="F32" s="4">
        <f>VLOOKUP(I32,TEAMS!A27:D82,4,0)</f>
        <v>0</v>
      </c>
      <c r="G32" s="25" t="e">
        <f t="shared" ref="G32:G34" si="3">VLOOKUP(F32,$F$40:$G$43,2,FALSE)</f>
        <v>#N/A</v>
      </c>
      <c r="H32" s="4">
        <v>6</v>
      </c>
      <c r="I32" s="4">
        <v>48</v>
      </c>
      <c r="J32" s="4" t="str">
        <f>VLOOKUP($I32,TEAMS!$A$3:$D$56,2,0)</f>
        <v>BYE WEEK</v>
      </c>
      <c r="K32" s="4">
        <v>47</v>
      </c>
      <c r="L32" s="4" t="str">
        <f>VLOOKUP($K32,TEAMS!$A$3:$D$56,2,0)</f>
        <v>BYE WEEK</v>
      </c>
      <c r="M32" s="4" t="e">
        <f>VLOOKUP($P32,TEAMS!$A$3:$D$56,2,0)</f>
        <v>#N/A</v>
      </c>
      <c r="N32" s="4" t="e">
        <f>VLOOKUP($Q32,TEAMS!$A$3:$D$56,2,0)</f>
        <v>#N/A</v>
      </c>
      <c r="O32" s="4">
        <f>VLOOKUP($I32,TEAMS!$A$3:$D$56,3,0)</f>
        <v>0</v>
      </c>
      <c r="P32" s="4"/>
      <c r="Q32" s="4"/>
      <c r="S32" s="5"/>
      <c r="T32" s="4"/>
      <c r="U32" s="4"/>
      <c r="V32" s="4"/>
      <c r="W32" s="4"/>
      <c r="X32" s="4"/>
      <c r="Y32" s="4"/>
      <c r="Z32" s="6"/>
    </row>
    <row r="33" spans="2:26" x14ac:dyDescent="0.25">
      <c r="B33">
        <f>I34</f>
        <v>41</v>
      </c>
      <c r="C33">
        <f>K34</f>
        <v>42</v>
      </c>
      <c r="D33">
        <f t="shared" si="2"/>
        <v>27</v>
      </c>
      <c r="E33">
        <f t="shared" si="2"/>
        <v>45</v>
      </c>
      <c r="F33" s="4" t="str">
        <f>VLOOKUP(I33,TEAMS!A28:D83,4,0)</f>
        <v>Monday</v>
      </c>
      <c r="G33" s="25">
        <f t="shared" si="3"/>
        <v>46125</v>
      </c>
      <c r="H33" s="4">
        <v>6</v>
      </c>
      <c r="I33" s="4">
        <v>44</v>
      </c>
      <c r="J33" s="4" t="str">
        <f>VLOOKUP($I33,TEAMS!$A$3:$D$56,2,0)</f>
        <v>Cromer Vipers</v>
      </c>
      <c r="K33" s="4">
        <v>46</v>
      </c>
      <c r="L33" s="4" t="str">
        <f>VLOOKUP($K33,TEAMS!$A$3:$D$56,2,0)</f>
        <v>Doves</v>
      </c>
      <c r="M33" s="4" t="str">
        <f>VLOOKUP($P33,TEAMS!$A$3:$D$56,2,0)</f>
        <v>Tigers</v>
      </c>
      <c r="N33" s="4" t="str">
        <f>VLOOKUP($Q33,TEAMS!$A$3:$D$56,2,0)</f>
        <v xml:space="preserve">Trowse  </v>
      </c>
      <c r="O33" s="4" t="str">
        <f>VLOOKUP($I33,TEAMS!$A$3:$D$56,3,0)</f>
        <v>Hellesdon High</v>
      </c>
      <c r="P33" s="4">
        <v>39</v>
      </c>
      <c r="Q33" s="4">
        <v>43</v>
      </c>
      <c r="S33" s="5"/>
      <c r="T33" s="4"/>
      <c r="U33" s="4"/>
      <c r="V33" s="4"/>
      <c r="W33" s="4"/>
      <c r="X33" s="4"/>
      <c r="Y33" s="4"/>
      <c r="Z33" s="6"/>
    </row>
    <row r="34" spans="2:26" x14ac:dyDescent="0.25">
      <c r="F34" s="4" t="str">
        <f>VLOOKUP(I34,TEAMS!A29:D84,4,0)</f>
        <v>Monday</v>
      </c>
      <c r="G34" s="25">
        <f t="shared" si="3"/>
        <v>46125</v>
      </c>
      <c r="H34" s="4">
        <v>6</v>
      </c>
      <c r="I34" s="4">
        <v>41</v>
      </c>
      <c r="J34" s="4" t="str">
        <f>VLOOKUP($I34,TEAMS!$A$3:$D$56,2,0)</f>
        <v>Dragons</v>
      </c>
      <c r="K34" s="4">
        <v>42</v>
      </c>
      <c r="L34" s="4" t="str">
        <f>VLOOKUP($K34,TEAMS!$A$3:$D$56,2,0)</f>
        <v>TB Ponies</v>
      </c>
      <c r="M34" s="4" t="str">
        <f>VLOOKUP($P34,TEAMS!$A$3:$D$56,2,0)</f>
        <v>Falcons</v>
      </c>
      <c r="N34" s="4" t="str">
        <f>VLOOKUP($Q34,TEAMS!$A$3:$D$56,2,0)</f>
        <v>NCF Onyx</v>
      </c>
      <c r="O34" s="4" t="str">
        <f>VLOOKUP($I34,TEAMS!$A$3:$D$56,3,0)</f>
        <v>Hellesdon High</v>
      </c>
      <c r="P34" s="4">
        <v>27</v>
      </c>
      <c r="Q34" s="4">
        <v>45</v>
      </c>
      <c r="S34" s="5"/>
      <c r="T34" s="4"/>
      <c r="U34" s="4"/>
      <c r="V34" s="4"/>
      <c r="W34" s="4"/>
      <c r="X34" s="4"/>
      <c r="Y34" s="4"/>
      <c r="Z34" s="6"/>
    </row>
    <row r="35" spans="2:26" x14ac:dyDescent="0.25">
      <c r="F35" s="4" t="s">
        <v>100</v>
      </c>
      <c r="G35" s="25">
        <f t="shared" ref="G35" si="4">VLOOKUP(F35,$F$40:$G$43,2,FALSE)</f>
        <v>46127</v>
      </c>
      <c r="H35" s="4">
        <v>6</v>
      </c>
      <c r="I35" s="4">
        <v>45</v>
      </c>
      <c r="J35" s="4" t="str">
        <f>VLOOKUP($I35,TEAMS!$A$3:$D$56,2,0)</f>
        <v>NCF Onyx</v>
      </c>
      <c r="K35" s="4">
        <v>43</v>
      </c>
      <c r="L35" s="4" t="str">
        <f>VLOOKUP($K35,TEAMS!$A$3:$D$56,2,0)</f>
        <v xml:space="preserve">Trowse  </v>
      </c>
      <c r="M35" s="4" t="str">
        <f>VLOOKUP($P35,TEAMS!$A$3:$D$56,2,0)</f>
        <v>Dragons</v>
      </c>
      <c r="N35" s="4" t="str">
        <f>VLOOKUP($Q35,TEAMS!$A$3:$D$56,2,0)</f>
        <v>Cromer Vipers</v>
      </c>
      <c r="O35" s="4" t="str">
        <f>VLOOKUP($I35,TEAMS!$A$3:$D$56,3,0)</f>
        <v>Hellesdon High</v>
      </c>
      <c r="P35" s="4">
        <v>41</v>
      </c>
      <c r="Q35" s="4">
        <v>44</v>
      </c>
      <c r="S35" s="5"/>
      <c r="T35" s="4"/>
      <c r="U35" s="4"/>
      <c r="V35" s="4"/>
      <c r="W35" s="4"/>
      <c r="X35" s="4"/>
      <c r="Y35" s="4"/>
      <c r="Z35" s="6"/>
    </row>
    <row r="36" spans="2:26" ht="16.5" thickBot="1" x14ac:dyDescent="0.3">
      <c r="S36" s="29"/>
      <c r="T36" s="30"/>
      <c r="U36" s="30"/>
      <c r="V36" s="30"/>
      <c r="W36" s="30"/>
      <c r="X36" s="30"/>
      <c r="Y36" s="30"/>
      <c r="Z36" s="31"/>
    </row>
    <row r="37" spans="2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2:26" x14ac:dyDescent="0.25">
      <c r="S38" s="5"/>
      <c r="T38" s="4"/>
      <c r="U38" s="4"/>
      <c r="V38" s="4"/>
      <c r="W38" s="4"/>
      <c r="X38" s="4"/>
      <c r="Y38" s="4"/>
      <c r="Z38" s="6"/>
    </row>
    <row r="39" spans="2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131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2:26" x14ac:dyDescent="0.25">
      <c r="F40" s="4" t="s">
        <v>4</v>
      </c>
      <c r="G40" s="25">
        <f>G3</f>
        <v>46125</v>
      </c>
      <c r="H40" s="4">
        <f t="shared" ref="H40:M43" si="5">COUNTIFS($O$7:$O$35,H$39,$F$7:$F$35,$F40)</f>
        <v>0</v>
      </c>
      <c r="I40" s="62">
        <f t="shared" si="5"/>
        <v>0</v>
      </c>
      <c r="J40" s="4">
        <f t="shared" si="5"/>
        <v>1</v>
      </c>
      <c r="K40" s="4">
        <f t="shared" si="5"/>
        <v>3</v>
      </c>
      <c r="L40" s="4">
        <f t="shared" si="5"/>
        <v>0</v>
      </c>
      <c r="M40" s="62">
        <f t="shared" si="5"/>
        <v>0</v>
      </c>
      <c r="N40" s="4">
        <f>COUNTIFS($O$7:$O$35,N$39,$F$7:$F$35,$F40)</f>
        <v>2</v>
      </c>
      <c r="O40" s="4">
        <f t="shared" ref="O40:P43" si="6">COUNTIFS($O$7:$O$35,O$39,$F$7:$F$35,$F40)</f>
        <v>0</v>
      </c>
      <c r="P40" s="4">
        <f t="shared" si="6"/>
        <v>0</v>
      </c>
      <c r="Q40">
        <f>SUM(H40:P40)</f>
        <v>6</v>
      </c>
      <c r="S40" s="5"/>
      <c r="T40" s="4"/>
      <c r="U40" s="4"/>
      <c r="V40" s="4"/>
      <c r="W40" s="4"/>
      <c r="X40" s="4"/>
      <c r="Y40" s="4"/>
      <c r="Z40" s="6"/>
    </row>
    <row r="41" spans="2:26" x14ac:dyDescent="0.25">
      <c r="F41" s="4" t="s">
        <v>3</v>
      </c>
      <c r="G41" s="25">
        <f>G40+1</f>
        <v>46126</v>
      </c>
      <c r="H41" s="4">
        <f t="shared" si="5"/>
        <v>3</v>
      </c>
      <c r="I41" s="62">
        <f t="shared" si="5"/>
        <v>0</v>
      </c>
      <c r="J41" s="4">
        <f t="shared" si="5"/>
        <v>0</v>
      </c>
      <c r="K41" s="4">
        <v>3</v>
      </c>
      <c r="L41" s="4">
        <f t="shared" si="5"/>
        <v>1</v>
      </c>
      <c r="M41" s="62">
        <f t="shared" si="5"/>
        <v>0</v>
      </c>
      <c r="N41" s="4">
        <f>COUNTIFS($O$7:$O$35,N$39,$F$7:$F$35,$F41)</f>
        <v>1</v>
      </c>
      <c r="O41" s="4">
        <f t="shared" si="6"/>
        <v>0</v>
      </c>
      <c r="P41" s="4">
        <f t="shared" si="6"/>
        <v>0</v>
      </c>
      <c r="Q41">
        <f>SUM(H41:P41)</f>
        <v>8</v>
      </c>
      <c r="S41" s="5"/>
      <c r="T41" s="4"/>
      <c r="U41" s="4"/>
      <c r="V41" s="4"/>
      <c r="W41" s="4"/>
      <c r="X41" s="4"/>
      <c r="Y41" s="4"/>
      <c r="Z41" s="6"/>
    </row>
    <row r="42" spans="2:26" x14ac:dyDescent="0.25">
      <c r="F42" s="4" t="s">
        <v>1</v>
      </c>
      <c r="G42" s="25">
        <f>G41+1</f>
        <v>46127</v>
      </c>
      <c r="H42" s="4">
        <f t="shared" si="5"/>
        <v>2</v>
      </c>
      <c r="I42" s="62">
        <f t="shared" si="5"/>
        <v>0</v>
      </c>
      <c r="J42" s="4">
        <f t="shared" si="5"/>
        <v>0</v>
      </c>
      <c r="K42" s="4"/>
      <c r="L42" s="4">
        <f t="shared" si="5"/>
        <v>0</v>
      </c>
      <c r="M42" s="62">
        <f t="shared" si="5"/>
        <v>0</v>
      </c>
      <c r="N42" s="4">
        <f>COUNTIFS($O$7:$O$35,N$39,$F$7:$F$35,$F42)</f>
        <v>3</v>
      </c>
      <c r="O42" s="4">
        <f t="shared" si="6"/>
        <v>2</v>
      </c>
      <c r="P42" s="32">
        <f t="shared" si="6"/>
        <v>0</v>
      </c>
      <c r="Q42">
        <f>SUM(H42:P42)</f>
        <v>7</v>
      </c>
      <c r="S42" s="5"/>
      <c r="T42" s="4"/>
      <c r="U42" s="4"/>
      <c r="V42" s="4"/>
      <c r="W42" s="4"/>
      <c r="X42" s="4"/>
      <c r="Y42" s="4"/>
      <c r="Z42" s="6"/>
    </row>
    <row r="43" spans="2:26" x14ac:dyDescent="0.25">
      <c r="F43" s="4" t="s">
        <v>2</v>
      </c>
      <c r="G43" s="25">
        <f>G42+1</f>
        <v>46128</v>
      </c>
      <c r="H43" s="4">
        <f t="shared" si="5"/>
        <v>0</v>
      </c>
      <c r="I43" s="62">
        <f t="shared" si="5"/>
        <v>0</v>
      </c>
      <c r="J43" s="4">
        <f t="shared" si="5"/>
        <v>0</v>
      </c>
      <c r="K43" s="32">
        <f t="shared" si="5"/>
        <v>0</v>
      </c>
      <c r="L43" s="4">
        <f t="shared" si="5"/>
        <v>0</v>
      </c>
      <c r="M43" s="62">
        <f t="shared" si="5"/>
        <v>0</v>
      </c>
      <c r="N43" s="4">
        <f>COUNTIFS($O$7:$O$35,N$39,$F$7:$F$35,$F43)</f>
        <v>0</v>
      </c>
      <c r="O43" s="4">
        <f t="shared" si="6"/>
        <v>1</v>
      </c>
      <c r="P43" s="4">
        <f t="shared" si="6"/>
        <v>0</v>
      </c>
      <c r="Q43">
        <f>SUM(H43:P43)</f>
        <v>1</v>
      </c>
      <c r="S43" s="5"/>
      <c r="T43" s="4"/>
      <c r="U43" s="4"/>
      <c r="V43" s="4"/>
      <c r="W43" s="4"/>
      <c r="X43" s="4"/>
      <c r="Y43" s="4"/>
      <c r="Z43" s="6"/>
    </row>
    <row r="44" spans="2:26" ht="16.5" thickBot="1" x14ac:dyDescent="0.3">
      <c r="Q44">
        <f>SUM(Q40:Q43)</f>
        <v>22</v>
      </c>
      <c r="S44" s="7"/>
      <c r="T44" s="4"/>
      <c r="U44" s="8"/>
      <c r="V44" s="8"/>
      <c r="W44" s="8"/>
      <c r="X44" s="8"/>
      <c r="Y44" s="8"/>
      <c r="Z44" s="9"/>
    </row>
    <row r="45" spans="2:26" x14ac:dyDescent="0.25">
      <c r="S45" s="10"/>
      <c r="T45" s="11"/>
      <c r="U45" s="11"/>
      <c r="V45" s="11"/>
      <c r="W45" s="11"/>
      <c r="X45" s="11"/>
      <c r="Y45" s="11"/>
      <c r="Z45" s="12"/>
    </row>
    <row r="46" spans="2:26" x14ac:dyDescent="0.25">
      <c r="S46" s="5"/>
      <c r="T46" s="4"/>
      <c r="U46" s="4"/>
      <c r="V46" s="4"/>
      <c r="W46" s="4"/>
      <c r="X46" s="4"/>
      <c r="Y46" s="4"/>
      <c r="Z46" s="6"/>
    </row>
    <row r="47" spans="2:26" x14ac:dyDescent="0.25">
      <c r="S47" s="5"/>
      <c r="T47" s="4"/>
      <c r="U47" s="4"/>
      <c r="V47" s="4"/>
      <c r="W47" s="4"/>
      <c r="X47" s="4"/>
      <c r="Y47" s="4"/>
      <c r="Z47" s="6"/>
    </row>
    <row r="48" spans="2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4"/>
      <c r="U50" s="4"/>
      <c r="V50" s="4"/>
      <c r="W50" s="4"/>
      <c r="X50" s="4"/>
      <c r="Y50" s="4"/>
      <c r="Z50" s="6"/>
    </row>
    <row r="51" spans="19:26" x14ac:dyDescent="0.25">
      <c r="S51" s="5"/>
      <c r="T51" s="4"/>
      <c r="U51" s="4"/>
      <c r="V51" s="4"/>
      <c r="W51" s="4"/>
      <c r="X51" s="4"/>
      <c r="Y51" s="4"/>
      <c r="Z51" s="6"/>
    </row>
    <row r="52" spans="19:26" ht="16.5" thickBot="1" x14ac:dyDescent="0.3">
      <c r="S52" s="7"/>
      <c r="T52" s="4"/>
      <c r="U52" s="8"/>
      <c r="V52" s="8"/>
      <c r="W52" s="8"/>
      <c r="X52" s="8"/>
      <c r="Y52" s="8"/>
      <c r="Z52" s="9"/>
    </row>
  </sheetData>
  <sortState xmlns:xlrd2="http://schemas.microsoft.com/office/spreadsheetml/2017/richdata2" ref="A7:P35">
    <sortCondition ref="H7:H35"/>
    <sortCondition ref="G7:G35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138" priority="11" operator="greaterThan">
      <formula>4</formula>
    </cfRule>
  </conditionalFormatting>
  <conditionalFormatting sqref="I40:I43">
    <cfRule type="cellIs" dxfId="137" priority="10" operator="greaterThan">
      <formula>2</formula>
    </cfRule>
  </conditionalFormatting>
  <conditionalFormatting sqref="J40:J43">
    <cfRule type="cellIs" dxfId="136" priority="9" stopIfTrue="1" operator="greaterThan">
      <formula>1</formula>
    </cfRule>
  </conditionalFormatting>
  <conditionalFormatting sqref="K40:K42">
    <cfRule type="cellIs" dxfId="135" priority="8" operator="greaterThan">
      <formula>3</formula>
    </cfRule>
  </conditionalFormatting>
  <conditionalFormatting sqref="K43">
    <cfRule type="cellIs" dxfId="134" priority="7" operator="greaterThan">
      <formula>0</formula>
    </cfRule>
  </conditionalFormatting>
  <conditionalFormatting sqref="L40:L42">
    <cfRule type="cellIs" dxfId="133" priority="6" operator="greaterThan">
      <formula>4</formula>
    </cfRule>
  </conditionalFormatting>
  <conditionalFormatting sqref="L43">
    <cfRule type="cellIs" dxfId="132" priority="2" stopIfTrue="1" operator="greaterThan">
      <formula>4</formula>
    </cfRule>
  </conditionalFormatting>
  <conditionalFormatting sqref="M40:M43">
    <cfRule type="cellIs" dxfId="131" priority="1" stopIfTrue="1" operator="greaterThan">
      <formula>1</formula>
    </cfRule>
  </conditionalFormatting>
  <conditionalFormatting sqref="N40:O43">
    <cfRule type="cellIs" dxfId="130" priority="4" operator="greaterThan">
      <formula>2</formula>
    </cfRule>
  </conditionalFormatting>
  <conditionalFormatting sqref="P40:P43">
    <cfRule type="cellIs" dxfId="129" priority="3" operator="greaterThan">
      <formula>1</formula>
    </cfRule>
  </conditionalFormatting>
  <conditionalFormatting sqref="P5:Q30 P32:Q35">
    <cfRule type="duplicateValues" dxfId="128" priority="42"/>
  </conditionalFormatting>
  <pageMargins left="0.7" right="0.7" top="0.75" bottom="0.75" header="0.3" footer="0.3"/>
  <pageSetup paperSize="9" scale="8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  <pageSetUpPr fitToPage="1"/>
  </sheetPr>
  <dimension ref="A3:Z52"/>
  <sheetViews>
    <sheetView zoomScale="87" zoomScaleNormal="87" workbookViewId="0">
      <pane xSplit="6" ySplit="5" topLeftCell="G17" activePane="bottomRight" state="frozen"/>
      <selection pane="topRight" activeCell="G1" sqref="G1"/>
      <selection pane="bottomLeft" activeCell="A6" sqref="A6"/>
      <selection pane="bottomRight" activeCell="Q50" sqref="Q50"/>
    </sheetView>
  </sheetViews>
  <sheetFormatPr defaultColWidth="11" defaultRowHeight="15.75" x14ac:dyDescent="0.25"/>
  <cols>
    <col min="1" max="1" width="12.125" bestFit="1" customWidth="1"/>
    <col min="2" max="3" width="11" hidden="1" customWidth="1"/>
    <col min="4" max="4" width="3" hidden="1" customWidth="1"/>
    <col min="5" max="5" width="5.625" hidden="1" customWidth="1"/>
    <col min="6" max="6" width="14.125" customWidth="1"/>
    <col min="7" max="7" width="20" customWidth="1"/>
    <col min="8" max="8" width="9.125" customWidth="1"/>
    <col min="9" max="9" width="10.625" bestFit="1" customWidth="1"/>
    <col min="10" max="10" width="19.5" bestFit="1" customWidth="1"/>
    <col min="11" max="11" width="6" customWidth="1"/>
    <col min="12" max="12" width="18.875" bestFit="1" customWidth="1"/>
    <col min="13" max="13" width="17.875" bestFit="1" customWidth="1"/>
    <col min="14" max="14" width="16.375" customWidth="1"/>
    <col min="15" max="15" width="15.125" customWidth="1"/>
    <col min="16" max="16" width="7.875" bestFit="1" customWidth="1"/>
    <col min="17" max="17" width="6.125" bestFit="1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4.625" hidden="1" customWidth="1"/>
    <col min="25" max="25" width="11" hidden="1" customWidth="1"/>
    <col min="26" max="26" width="11.625" customWidth="1"/>
  </cols>
  <sheetData>
    <row r="3" spans="1:26" x14ac:dyDescent="0.25">
      <c r="F3" t="s">
        <v>31</v>
      </c>
      <c r="G3" s="26">
        <v>46132</v>
      </c>
      <c r="H3" t="s">
        <v>33</v>
      </c>
      <c r="J3" s="27" t="s">
        <v>29</v>
      </c>
      <c r="U3" s="100" t="s">
        <v>60</v>
      </c>
      <c r="V3" s="100"/>
      <c r="W3" s="1"/>
      <c r="X3" s="100" t="s">
        <v>61</v>
      </c>
      <c r="Y3" s="100"/>
      <c r="Z3" s="1"/>
    </row>
    <row r="4" spans="1:26" ht="16.5" thickBot="1" x14ac:dyDescent="0.3">
      <c r="B4" s="100" t="s">
        <v>60</v>
      </c>
      <c r="C4" s="100"/>
      <c r="D4" s="100" t="s">
        <v>61</v>
      </c>
      <c r="E4" s="100"/>
      <c r="U4" t="s">
        <v>58</v>
      </c>
      <c r="V4" t="s">
        <v>59</v>
      </c>
      <c r="X4" t="s">
        <v>58</v>
      </c>
      <c r="Y4" t="s">
        <v>59</v>
      </c>
    </row>
    <row r="5" spans="1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1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1:26" x14ac:dyDescent="0.25">
      <c r="A7" t="s">
        <v>29</v>
      </c>
      <c r="B7">
        <f>I7</f>
        <v>4</v>
      </c>
      <c r="C7">
        <f>K7</f>
        <v>5</v>
      </c>
      <c r="D7">
        <f>P7</f>
        <v>1</v>
      </c>
      <c r="E7">
        <f>Q7</f>
        <v>2</v>
      </c>
      <c r="F7" s="4" t="str">
        <f>VLOOKUP(I7,TEAMS!A4:D55,4,0)</f>
        <v>Tuesday</v>
      </c>
      <c r="G7" s="25">
        <f>VLOOKUP(F7,$F$40:$G$43,2,FALSE)</f>
        <v>46133</v>
      </c>
      <c r="H7" s="4">
        <v>1</v>
      </c>
      <c r="I7" s="4">
        <v>4</v>
      </c>
      <c r="J7" s="4" t="str">
        <f>VLOOKUP($I7,TEAMS!$A$3:$D$56,2,0)</f>
        <v>Stars</v>
      </c>
      <c r="K7" s="4">
        <v>5</v>
      </c>
      <c r="L7" s="4" t="str">
        <f>VLOOKUP($K7,TEAMS!$A$3:$D$56,2,0)</f>
        <v>TB Racers</v>
      </c>
      <c r="M7" s="4" t="str">
        <f>VLOOKUP($P7,TEAMS!$A$3:$D$56,2,0)</f>
        <v>NU Blue</v>
      </c>
      <c r="N7" s="4" t="str">
        <f>VLOOKUP($Q7,TEAMS!$A$3:$D$56,2,0)</f>
        <v>NU White</v>
      </c>
      <c r="O7" s="4" t="str">
        <f>VLOOKUP($I7,TEAMS!$A$3:$D$56,3,0)</f>
        <v>UEA</v>
      </c>
      <c r="P7" s="4">
        <v>1</v>
      </c>
      <c r="Q7" s="4">
        <v>2</v>
      </c>
      <c r="S7" s="5"/>
      <c r="T7" s="4"/>
      <c r="U7" s="4"/>
      <c r="V7" s="4"/>
      <c r="W7" s="4"/>
      <c r="X7" s="4"/>
      <c r="Y7" s="4"/>
      <c r="Z7" s="6"/>
    </row>
    <row r="8" spans="1:26" x14ac:dyDescent="0.25">
      <c r="A8" t="s">
        <v>29</v>
      </c>
      <c r="B8">
        <f>I8</f>
        <v>3</v>
      </c>
      <c r="C8">
        <f>K8</f>
        <v>8</v>
      </c>
      <c r="D8">
        <f t="shared" ref="D8:E30" si="0">P8</f>
        <v>4</v>
      </c>
      <c r="E8">
        <f t="shared" si="0"/>
        <v>5</v>
      </c>
      <c r="F8" s="4" t="str">
        <f>VLOOKUP(I8,TEAMS!A5:D56,4,0)</f>
        <v>Wednesday</v>
      </c>
      <c r="G8" s="25">
        <f>VLOOKUP(F8,$F$40:$G$43,2,FALSE)</f>
        <v>46134</v>
      </c>
      <c r="H8" s="4">
        <v>1</v>
      </c>
      <c r="I8" s="4">
        <v>3</v>
      </c>
      <c r="J8" s="4" t="str">
        <f>VLOOKUP($I8,TEAMS!$A$3:$D$56,2,0)</f>
        <v>TB Mustangs</v>
      </c>
      <c r="K8" s="4">
        <v>8</v>
      </c>
      <c r="L8" s="4" t="str">
        <f>VLOOKUP($K8,TEAMS!$A$3:$D$56,2,0)</f>
        <v>Jets</v>
      </c>
      <c r="M8" s="4" t="str">
        <f>VLOOKUP($P8,TEAMS!$A$3:$D$56,2,0)</f>
        <v>Stars</v>
      </c>
      <c r="N8" s="4" t="str">
        <f>VLOOKUP($Q8,TEAMS!$A$3:$D$56,2,0)</f>
        <v>TB Racers</v>
      </c>
      <c r="O8" s="4" t="str">
        <f>VLOOKUP($I8,TEAMS!$A$3:$D$56,3,0)</f>
        <v>Sprowston</v>
      </c>
      <c r="P8" s="4">
        <v>4</v>
      </c>
      <c r="Q8" s="4">
        <v>5</v>
      </c>
      <c r="S8" s="5"/>
      <c r="T8" s="4"/>
      <c r="U8" s="4"/>
      <c r="V8" s="4"/>
      <c r="W8" s="4"/>
      <c r="X8" s="4"/>
      <c r="Y8" s="4"/>
      <c r="Z8" s="6"/>
    </row>
    <row r="9" spans="1:26" x14ac:dyDescent="0.25">
      <c r="A9" t="s">
        <v>29</v>
      </c>
      <c r="B9">
        <f>I9</f>
        <v>1</v>
      </c>
      <c r="C9">
        <f>K9</f>
        <v>6</v>
      </c>
      <c r="D9">
        <f t="shared" si="0"/>
        <v>13</v>
      </c>
      <c r="E9">
        <f t="shared" si="0"/>
        <v>16</v>
      </c>
      <c r="F9" s="4" t="str">
        <f>VLOOKUP(I9,TEAMS!A3:D56,4,0)</f>
        <v>Wednesday</v>
      </c>
      <c r="G9" s="25">
        <f>VLOOKUP(F9,$F$40:$G$43,2,FALSE)</f>
        <v>46134</v>
      </c>
      <c r="H9" s="4">
        <v>1</v>
      </c>
      <c r="I9" s="4">
        <v>1</v>
      </c>
      <c r="J9" s="4" t="str">
        <f>VLOOKUP($I9,TEAMS!$A$3:$D$56,2,0)</f>
        <v>NU Blue</v>
      </c>
      <c r="K9" s="4">
        <v>6</v>
      </c>
      <c r="L9" s="4" t="str">
        <f>VLOOKUP($K9,TEAMS!$A$3:$D$56,2,0)</f>
        <v>Red Knights</v>
      </c>
      <c r="M9" s="4" t="str">
        <f>VLOOKUP($P9,TEAMS!$A$3:$D$56,2,0)</f>
        <v>Sonics</v>
      </c>
      <c r="N9" s="4" t="str">
        <f>VLOOKUP($Q9,TEAMS!$A$3:$D$56,2,0)</f>
        <v>Sirens</v>
      </c>
      <c r="O9" s="4" t="str">
        <f>VLOOKUP($I9,TEAMS!$A$3:$D$56,3,0)</f>
        <v>UEA</v>
      </c>
      <c r="P9" s="4">
        <v>13</v>
      </c>
      <c r="Q9" s="4">
        <v>16</v>
      </c>
      <c r="S9" s="5"/>
      <c r="T9" s="4"/>
      <c r="U9" s="4"/>
      <c r="V9" s="4"/>
      <c r="W9" s="4"/>
      <c r="X9" s="4"/>
      <c r="Y9" s="4"/>
      <c r="Z9" s="6"/>
    </row>
    <row r="10" spans="1:26" x14ac:dyDescent="0.25">
      <c r="B10">
        <f>I10</f>
        <v>2</v>
      </c>
      <c r="C10">
        <f>K10</f>
        <v>7</v>
      </c>
      <c r="D10">
        <f t="shared" si="0"/>
        <v>11</v>
      </c>
      <c r="E10">
        <f t="shared" si="0"/>
        <v>19</v>
      </c>
      <c r="F10" s="4" t="str">
        <f>VLOOKUP(I10,TEAMS!A3:D56,4,0)</f>
        <v>Wednesday</v>
      </c>
      <c r="G10" s="25">
        <f>VLOOKUP(F10,$F$40:$G$43,2,FALSE)</f>
        <v>46134</v>
      </c>
      <c r="H10" s="4">
        <v>1</v>
      </c>
      <c r="I10" s="4">
        <v>2</v>
      </c>
      <c r="J10" s="4" t="str">
        <f>VLOOKUP($I10,TEAMS!$A$3:$D$56,2,0)</f>
        <v>NU White</v>
      </c>
      <c r="K10" s="4">
        <v>7</v>
      </c>
      <c r="L10" s="4" t="str">
        <f>VLOOKUP($K10,TEAMS!$A$3:$D$56,2,0)</f>
        <v>Cromer Cobras</v>
      </c>
      <c r="M10" s="4" t="str">
        <f>VLOOKUP($P10,TEAMS!$A$3:$D$56,2,0)</f>
        <v>TB Colts</v>
      </c>
      <c r="N10" s="4" t="str">
        <f>VLOOKUP($Q10,TEAMS!$A$3:$D$56,2,0)</f>
        <v>Premier</v>
      </c>
      <c r="O10" s="4" t="str">
        <f>VLOOKUP($I10,TEAMS!$A$3:$D$56,3,0)</f>
        <v>UEA</v>
      </c>
      <c r="P10" s="4">
        <v>11</v>
      </c>
      <c r="Q10" s="4">
        <v>19</v>
      </c>
      <c r="S10" s="5"/>
      <c r="T10" s="4"/>
      <c r="U10" s="4"/>
      <c r="V10" s="4"/>
      <c r="W10" s="4"/>
      <c r="X10" s="4"/>
      <c r="Y10" s="4"/>
      <c r="Z10" s="6"/>
    </row>
    <row r="11" spans="1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1:26" ht="16.5" thickBot="1" x14ac:dyDescent="0.3">
      <c r="B12">
        <f>I12</f>
        <v>11</v>
      </c>
      <c r="C12">
        <f>K12</f>
        <v>9</v>
      </c>
      <c r="D12">
        <f t="shared" si="0"/>
        <v>3</v>
      </c>
      <c r="E12">
        <f t="shared" si="0"/>
        <v>14</v>
      </c>
      <c r="F12" s="4" t="str">
        <f>VLOOKUP(I12,TEAMS!A8:D61,4,0)</f>
        <v>Tuesday</v>
      </c>
      <c r="G12" s="25">
        <f>VLOOKUP(F12,$F$40:$G$43,2,FALSE)</f>
        <v>46133</v>
      </c>
      <c r="H12" s="4">
        <v>2</v>
      </c>
      <c r="I12" s="4">
        <v>11</v>
      </c>
      <c r="J12" s="4" t="str">
        <f>VLOOKUP($I12,TEAMS!$A$3:$D$56,2,0)</f>
        <v>TB Colts</v>
      </c>
      <c r="K12" s="4">
        <v>9</v>
      </c>
      <c r="L12" s="4" t="str">
        <f>VLOOKUP($K12,TEAMS!$A$3:$D$56,2,0)</f>
        <v>Phoenix</v>
      </c>
      <c r="M12" s="4" t="str">
        <f>VLOOKUP($P12,TEAMS!$A$3:$D$56,2,0)</f>
        <v>TB Mustangs</v>
      </c>
      <c r="N12" s="4" t="str">
        <f>VLOOKUP($Q12,TEAMS!$A$3:$D$56,2,0)</f>
        <v>NU Royal</v>
      </c>
      <c r="O12" s="4" t="str">
        <f>VLOOKUP($I12,TEAMS!$A$3:$D$56,3,0)</f>
        <v>Sprowston</v>
      </c>
      <c r="P12" s="4">
        <v>3</v>
      </c>
      <c r="Q12" s="4">
        <v>14</v>
      </c>
      <c r="S12" s="29"/>
      <c r="T12" s="4"/>
      <c r="U12" s="30"/>
      <c r="V12" s="30"/>
      <c r="W12" s="30"/>
      <c r="X12" s="30"/>
      <c r="Y12" s="30"/>
      <c r="Z12" s="31"/>
    </row>
    <row r="13" spans="1:26" x14ac:dyDescent="0.25">
      <c r="B13">
        <f>I13</f>
        <v>15</v>
      </c>
      <c r="C13">
        <f>K13</f>
        <v>13</v>
      </c>
      <c r="D13">
        <f t="shared" si="0"/>
        <v>10</v>
      </c>
      <c r="E13">
        <f t="shared" si="0"/>
        <v>18</v>
      </c>
      <c r="F13" s="4" t="str">
        <f>VLOOKUP(I13,TEAMS!A9:D62,4,0)</f>
        <v>Monday</v>
      </c>
      <c r="G13" s="25">
        <f>VLOOKUP(F13,$F$40:$G$43,2,FALSE)</f>
        <v>46132</v>
      </c>
      <c r="H13" s="4">
        <v>2</v>
      </c>
      <c r="I13" s="4">
        <v>15</v>
      </c>
      <c r="J13" s="4" t="str">
        <f>VLOOKUP($I13,TEAMS!$A$3:$D$56,2,0)</f>
        <v>Cliff Park</v>
      </c>
      <c r="K13" s="4">
        <v>13</v>
      </c>
      <c r="L13" s="4" t="str">
        <f>VLOOKUP($K13,TEAMS!$A$3:$D$56,2,0)</f>
        <v>Sonics</v>
      </c>
      <c r="M13" s="4" t="str">
        <f>VLOOKUP($P13,TEAMS!$A$3:$D$56,2,0)</f>
        <v>Black Knights</v>
      </c>
      <c r="N13" s="4" t="str">
        <f>VLOOKUP($Q13,TEAMS!$A$3:$D$56,2,0)</f>
        <v>Venus</v>
      </c>
      <c r="O13" s="4" t="str">
        <f>VLOOKUP($I13,TEAMS!$A$3:$D$56,3,0)</f>
        <v>Open</v>
      </c>
      <c r="P13" s="4">
        <v>10</v>
      </c>
      <c r="Q13" s="4">
        <v>18</v>
      </c>
      <c r="S13" s="10"/>
      <c r="T13" s="11"/>
      <c r="U13" s="11"/>
      <c r="V13" s="11"/>
      <c r="W13" s="11"/>
      <c r="X13" s="11"/>
      <c r="Y13" s="11"/>
      <c r="Z13" s="12"/>
    </row>
    <row r="14" spans="1:26" x14ac:dyDescent="0.25">
      <c r="B14">
        <f>I14</f>
        <v>16</v>
      </c>
      <c r="C14">
        <f>K14</f>
        <v>14</v>
      </c>
      <c r="D14">
        <f t="shared" si="0"/>
        <v>12</v>
      </c>
      <c r="E14">
        <f t="shared" si="0"/>
        <v>23</v>
      </c>
      <c r="F14" s="4" t="str">
        <f>VLOOKUP(I14,TEAMS!A10:D63,4,0)</f>
        <v>Monday</v>
      </c>
      <c r="G14" s="25">
        <f>VLOOKUP(F14,$F$40:$G$43,2,FALSE)</f>
        <v>46132</v>
      </c>
      <c r="H14" s="4">
        <v>2</v>
      </c>
      <c r="I14" s="4">
        <v>16</v>
      </c>
      <c r="J14" s="4" t="str">
        <f>VLOOKUP($I14,TEAMS!$A$3:$D$56,2,0)</f>
        <v>Sirens</v>
      </c>
      <c r="K14" s="4">
        <v>14</v>
      </c>
      <c r="L14" s="4" t="str">
        <f>VLOOKUP($K14,TEAMS!$A$3:$D$56,2,0)</f>
        <v>NU Royal</v>
      </c>
      <c r="M14" s="4" t="str">
        <f>VLOOKUP($P14,TEAMS!$A$3:$D$56,2,0)</f>
        <v>NU Yellow</v>
      </c>
      <c r="N14" s="4" t="str">
        <f>VLOOKUP($Q14,TEAMS!$A$3:$D$56,2,0)</f>
        <v>Hotshots</v>
      </c>
      <c r="O14" s="4" t="str">
        <f>VLOOKUP($I14,TEAMS!$A$3:$D$56,3,0)</f>
        <v>Open</v>
      </c>
      <c r="P14" s="4">
        <v>12</v>
      </c>
      <c r="Q14" s="4">
        <v>23</v>
      </c>
      <c r="S14" s="5"/>
      <c r="T14" s="4"/>
      <c r="U14" s="4"/>
      <c r="V14" s="4"/>
      <c r="W14" s="4"/>
      <c r="X14" s="4"/>
      <c r="Y14" s="4"/>
      <c r="Z14" s="6"/>
    </row>
    <row r="15" spans="1:26" x14ac:dyDescent="0.25">
      <c r="B15">
        <f>I15</f>
        <v>12</v>
      </c>
      <c r="C15">
        <f>K15</f>
        <v>10</v>
      </c>
      <c r="D15">
        <f t="shared" si="0"/>
        <v>6</v>
      </c>
      <c r="E15">
        <f t="shared" si="0"/>
        <v>8</v>
      </c>
      <c r="F15" s="4" t="str">
        <f>VLOOKUP(I15,TEAMS!A11:D64,4,0)</f>
        <v>Tuesday</v>
      </c>
      <c r="G15" s="25">
        <f>VLOOKUP(F15,$F$40:$G$43,2,FALSE)</f>
        <v>46133</v>
      </c>
      <c r="H15" s="4">
        <v>2</v>
      </c>
      <c r="I15" s="4">
        <v>12</v>
      </c>
      <c r="J15" s="4" t="str">
        <f>VLOOKUP($I15,TEAMS!$A$3:$D$56,2,0)</f>
        <v>NU Yellow</v>
      </c>
      <c r="K15" s="4">
        <v>10</v>
      </c>
      <c r="L15" s="4" t="str">
        <f>VLOOKUP($K15,TEAMS!$A$3:$D$56,2,0)</f>
        <v>Black Knights</v>
      </c>
      <c r="M15" s="4" t="str">
        <f>VLOOKUP($P15,TEAMS!$A$3:$D$56,2,0)</f>
        <v>Red Knights</v>
      </c>
      <c r="N15" s="4" t="str">
        <f>VLOOKUP($Q15,TEAMS!$A$3:$D$56,2,0)</f>
        <v>Jets</v>
      </c>
      <c r="O15" s="4" t="str">
        <f>VLOOKUP($I15,TEAMS!$A$3:$D$56,3,0)</f>
        <v>UEA</v>
      </c>
      <c r="P15" s="4">
        <v>6</v>
      </c>
      <c r="Q15" s="4">
        <v>8</v>
      </c>
      <c r="S15" s="5"/>
      <c r="T15" s="4"/>
      <c r="U15" s="4"/>
      <c r="V15" s="4"/>
      <c r="W15" s="4"/>
      <c r="X15" s="4"/>
      <c r="Y15" s="4"/>
      <c r="Z15" s="6"/>
    </row>
    <row r="16" spans="1:26" x14ac:dyDescent="0.25">
      <c r="F16" s="4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B17">
        <f>I17</f>
        <v>17</v>
      </c>
      <c r="C17">
        <f>K17</f>
        <v>19</v>
      </c>
      <c r="D17">
        <f t="shared" si="0"/>
        <v>20</v>
      </c>
      <c r="E17">
        <f t="shared" si="0"/>
        <v>7</v>
      </c>
      <c r="F17" s="4" t="str">
        <f>VLOOKUP(I17,TEAMS!A13:D66,4,0)</f>
        <v>Tuesday</v>
      </c>
      <c r="G17" s="25">
        <f>VLOOKUP(F17,$F$40:$G$43,2,FALSE)</f>
        <v>46133</v>
      </c>
      <c r="H17" s="4">
        <v>3</v>
      </c>
      <c r="I17" s="4">
        <v>17</v>
      </c>
      <c r="J17" s="4" t="str">
        <f>VLOOKUP($I17,TEAMS!$A$3:$D$56,2,0)</f>
        <v>Blades</v>
      </c>
      <c r="K17" s="4">
        <v>19</v>
      </c>
      <c r="L17" s="4" t="str">
        <f>VLOOKUP($K17,TEAMS!$A$3:$D$56,2,0)</f>
        <v>Premier</v>
      </c>
      <c r="M17" s="4" t="str">
        <f>VLOOKUP($P17,TEAMS!$A$3:$D$56,2,0)</f>
        <v>White Knights</v>
      </c>
      <c r="N17" s="4" t="str">
        <f>VLOOKUP($Q17,TEAMS!$A$3:$D$56,2,0)</f>
        <v>Cromer Cobras</v>
      </c>
      <c r="O17" s="4" t="str">
        <f>VLOOKUP($I17,TEAMS!$A$3:$D$56,3,0)</f>
        <v>Open</v>
      </c>
      <c r="P17" s="4">
        <v>20</v>
      </c>
      <c r="Q17" s="4">
        <v>7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B18">
        <f>I18</f>
        <v>20</v>
      </c>
      <c r="C18">
        <f>K18</f>
        <v>18</v>
      </c>
      <c r="D18">
        <f t="shared" si="0"/>
        <v>30</v>
      </c>
      <c r="E18">
        <f t="shared" si="0"/>
        <v>33</v>
      </c>
      <c r="F18" s="4" t="str">
        <f>VLOOKUP(I18,TEAMS!A14:D67,4,0)</f>
        <v>Wednesday</v>
      </c>
      <c r="G18" s="25">
        <f>VLOOKUP(F18,$F$40:$G$43,2,FALSE)</f>
        <v>46134</v>
      </c>
      <c r="H18" s="4">
        <v>3</v>
      </c>
      <c r="I18" s="4">
        <v>20</v>
      </c>
      <c r="J18" s="4" t="str">
        <f>VLOOKUP($I18,TEAMS!$A$3:$D$56,2,0)</f>
        <v>White Knights</v>
      </c>
      <c r="K18" s="4">
        <v>18</v>
      </c>
      <c r="L18" s="4" t="str">
        <f>VLOOKUP($K18,TEAMS!$A$3:$D$56,2,0)</f>
        <v>Venus</v>
      </c>
      <c r="M18" s="4" t="str">
        <f>VLOOKUP($P18,TEAMS!$A$3:$D$56,2,0)</f>
        <v>Watton Wolves</v>
      </c>
      <c r="N18" s="4" t="str">
        <f>VLOOKUP($Q18,TEAMS!$A$3:$D$56,2,0)</f>
        <v>Hornets</v>
      </c>
      <c r="O18" s="4" t="str">
        <f>VLOOKUP($I18,TEAMS!$A$3:$D$56,3,0)</f>
        <v>Hewett</v>
      </c>
      <c r="P18" s="4">
        <v>30</v>
      </c>
      <c r="Q18" s="4">
        <v>33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B19">
        <f>I19</f>
        <v>24</v>
      </c>
      <c r="C19">
        <f>K19</f>
        <v>22</v>
      </c>
      <c r="D19">
        <f t="shared" si="0"/>
        <v>21</v>
      </c>
      <c r="E19">
        <f t="shared" si="0"/>
        <v>46</v>
      </c>
      <c r="F19" s="4" t="str">
        <f>VLOOKUP(I19,TEAMS!A15:D68,4,0)</f>
        <v>Wednesday</v>
      </c>
      <c r="G19" s="25">
        <f>VLOOKUP(F19,$F$40:$G$43,2,FALSE)</f>
        <v>46134</v>
      </c>
      <c r="H19" s="4">
        <v>3</v>
      </c>
      <c r="I19" s="4">
        <v>24</v>
      </c>
      <c r="J19" s="4" t="str">
        <f>VLOOKUP($I19,TEAMS!$A$3:$D$56,2,0)</f>
        <v>Icenians</v>
      </c>
      <c r="K19" s="4">
        <v>22</v>
      </c>
      <c r="L19" s="4" t="str">
        <f>VLOOKUP($K19,TEAMS!$A$3:$D$56,2,0)</f>
        <v>Wrens</v>
      </c>
      <c r="M19" s="4" t="str">
        <f>VLOOKUP($P19,TEAMS!$A$3:$D$56,2,0)</f>
        <v>Belton</v>
      </c>
      <c r="N19" s="4" t="str">
        <f>VLOOKUP($Q19,TEAMS!$A$3:$D$56,2,0)</f>
        <v>Doves</v>
      </c>
      <c r="O19" s="4" t="str">
        <f>VLOOKUP($I19,TEAMS!$A$3:$D$56,3,0)</f>
        <v>Open</v>
      </c>
      <c r="P19" s="4">
        <v>21</v>
      </c>
      <c r="Q19" s="4">
        <v>46</v>
      </c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B20">
        <f>I20</f>
        <v>23</v>
      </c>
      <c r="C20">
        <f>K20</f>
        <v>21</v>
      </c>
      <c r="D20">
        <f t="shared" si="0"/>
        <v>25</v>
      </c>
      <c r="E20">
        <f t="shared" si="0"/>
        <v>26</v>
      </c>
      <c r="F20" s="4" t="str">
        <f>VLOOKUP(I20,TEAMS!A16:D69,4,0)</f>
        <v>Tuesday</v>
      </c>
      <c r="G20" s="25">
        <f>VLOOKUP(F20,$F$40:$G$43,2,FALSE)</f>
        <v>46133</v>
      </c>
      <c r="H20" s="4">
        <v>3</v>
      </c>
      <c r="I20" s="4">
        <v>23</v>
      </c>
      <c r="J20" s="4" t="str">
        <f>VLOOKUP($I20,TEAMS!$A$3:$D$56,2,0)</f>
        <v>Hotshots</v>
      </c>
      <c r="K20" s="4">
        <v>21</v>
      </c>
      <c r="L20" s="4" t="str">
        <f>VLOOKUP($K20,TEAMS!$A$3:$D$56,2,0)</f>
        <v>Belton</v>
      </c>
      <c r="M20" s="4" t="str">
        <f>VLOOKUP($P20,TEAMS!$A$3:$D$56,2,0)</f>
        <v>NU Ruby</v>
      </c>
      <c r="N20" s="4" t="str">
        <f>VLOOKUP($Q20,TEAMS!$A$3:$D$56,2,0)</f>
        <v>TB Shetlands</v>
      </c>
      <c r="O20" s="4" t="str">
        <f>VLOOKUP($I20,TEAMS!$A$3:$D$56,3,0)</f>
        <v>Open</v>
      </c>
      <c r="P20" s="4">
        <v>25</v>
      </c>
      <c r="Q20" s="4">
        <v>26</v>
      </c>
      <c r="S20" s="7"/>
      <c r="T20" s="8"/>
      <c r="U20" s="8"/>
      <c r="V20" s="8"/>
      <c r="W20" s="8"/>
      <c r="X20" s="8"/>
      <c r="Y20" s="8"/>
      <c r="Z20" s="9"/>
    </row>
    <row r="21" spans="1:26" x14ac:dyDescent="0.25">
      <c r="F21" s="4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B22">
        <f>I22</f>
        <v>30</v>
      </c>
      <c r="C22">
        <f>K22</f>
        <v>28</v>
      </c>
      <c r="D22">
        <f t="shared" si="0"/>
        <v>15</v>
      </c>
      <c r="E22">
        <f t="shared" si="0"/>
        <v>22</v>
      </c>
      <c r="F22" s="4" t="str">
        <f>VLOOKUP(I22,TEAMS!A18:D71,4,0)</f>
        <v>Tuesday</v>
      </c>
      <c r="G22" s="25">
        <f>VLOOKUP(F22,$F$40:$G$43,2,FALSE)</f>
        <v>46133</v>
      </c>
      <c r="H22" s="4">
        <v>4</v>
      </c>
      <c r="I22" s="4">
        <v>30</v>
      </c>
      <c r="J22" s="4" t="str">
        <f>VLOOKUP($I22,TEAMS!$A$3:$D$56,2,0)</f>
        <v>Watton Wolves</v>
      </c>
      <c r="K22" s="4">
        <v>28</v>
      </c>
      <c r="L22" s="4" t="str">
        <f>VLOOKUP($K22,TEAMS!$A$3:$D$56,2,0)</f>
        <v>Hethersett Rockets</v>
      </c>
      <c r="M22" s="4" t="str">
        <f>VLOOKUP($P22,TEAMS!$A$3:$D$56,2,0)</f>
        <v>Cliff Park</v>
      </c>
      <c r="N22" s="4" t="str">
        <f>VLOOKUP($Q22,TEAMS!$A$3:$D$56,2,0)</f>
        <v>Wrens</v>
      </c>
      <c r="O22" s="4" t="str">
        <f>VLOOKUP($I22,TEAMS!$A$3:$D$56,3,0)</f>
        <v>UEA</v>
      </c>
      <c r="P22" s="4">
        <v>15</v>
      </c>
      <c r="Q22" s="4">
        <v>22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B23">
        <f>I23</f>
        <v>32</v>
      </c>
      <c r="C23">
        <f>K23</f>
        <v>27</v>
      </c>
      <c r="D23">
        <f t="shared" si="0"/>
        <v>17</v>
      </c>
      <c r="E23">
        <f t="shared" si="0"/>
        <v>24</v>
      </c>
      <c r="F23" s="32" t="s">
        <v>99</v>
      </c>
      <c r="G23" s="25">
        <f>VLOOKUP(F23,$F$40:$G$43,2,FALSE)</f>
        <v>46132</v>
      </c>
      <c r="H23" s="4">
        <v>4</v>
      </c>
      <c r="I23" s="4">
        <v>32</v>
      </c>
      <c r="J23" s="32" t="str">
        <f>VLOOKUP($I23,TEAMS!$A$3:$D$56,2,0)</f>
        <v>Red Hot Chillies</v>
      </c>
      <c r="K23" s="4">
        <v>27</v>
      </c>
      <c r="L23" s="4" t="str">
        <f>VLOOKUP($K23,TEAMS!$A$3:$D$56,2,0)</f>
        <v>Falcons</v>
      </c>
      <c r="M23" s="4" t="str">
        <f>VLOOKUP($P23,TEAMS!$A$3:$D$56,2,0)</f>
        <v>Blades</v>
      </c>
      <c r="N23" s="4" t="str">
        <f>VLOOKUP($Q23,TEAMS!$A$3:$D$56,2,0)</f>
        <v>Icenians</v>
      </c>
      <c r="O23" s="32" t="str">
        <f>VLOOKUP($I23,TEAMS!$A$3:$D$56,3,0)</f>
        <v>Sprowston</v>
      </c>
      <c r="P23" s="4">
        <v>17</v>
      </c>
      <c r="Q23" s="4">
        <v>24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B24">
        <f>I24</f>
        <v>26</v>
      </c>
      <c r="C24">
        <f>K24</f>
        <v>31</v>
      </c>
      <c r="D24">
        <f t="shared" si="0"/>
        <v>28</v>
      </c>
      <c r="E24">
        <f t="shared" si="0"/>
        <v>32</v>
      </c>
      <c r="F24" s="4" t="str">
        <f>VLOOKUP(I24,TEAMS!A20:D73,4,0)</f>
        <v>Wednesday</v>
      </c>
      <c r="G24" s="25">
        <f>VLOOKUP(F24,$F$40:$G$43,2,FALSE)</f>
        <v>46134</v>
      </c>
      <c r="H24" s="4">
        <v>4</v>
      </c>
      <c r="I24" s="4">
        <v>26</v>
      </c>
      <c r="J24" s="4" t="str">
        <f>VLOOKUP($I24,TEAMS!$A$3:$D$56,2,0)</f>
        <v>TB Shetlands</v>
      </c>
      <c r="K24" s="4">
        <v>31</v>
      </c>
      <c r="L24" s="4" t="str">
        <f>VLOOKUP($K24,TEAMS!$A$3:$D$56,2,0)</f>
        <v>Trailblazers</v>
      </c>
      <c r="M24" s="4" t="str">
        <f>VLOOKUP($P24,TEAMS!$A$3:$D$56,2,0)</f>
        <v>Hethersett Rockets</v>
      </c>
      <c r="N24" s="4" t="str">
        <f>VLOOKUP($Q24,TEAMS!$A$3:$D$56,2,0)</f>
        <v>Red Hot Chillies</v>
      </c>
      <c r="O24" s="4" t="str">
        <f>VLOOKUP($I24,TEAMS!$A$3:$D$56,3,0)</f>
        <v>Sprowston</v>
      </c>
      <c r="P24" s="4">
        <v>28</v>
      </c>
      <c r="Q24" s="4">
        <v>32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B25">
        <f>I25</f>
        <v>25</v>
      </c>
      <c r="C25">
        <f>K25</f>
        <v>29</v>
      </c>
      <c r="D25">
        <f t="shared" si="0"/>
        <v>37</v>
      </c>
      <c r="E25">
        <f t="shared" si="0"/>
        <v>34</v>
      </c>
      <c r="F25" s="4" t="str">
        <f>VLOOKUP(I25,TEAMS!A21:D74,4,0)</f>
        <v>Wednesday</v>
      </c>
      <c r="G25" s="25">
        <f>VLOOKUP(F25,$F$40:$G$43,2,FALSE)</f>
        <v>46134</v>
      </c>
      <c r="H25" s="4">
        <v>4</v>
      </c>
      <c r="I25" s="4">
        <v>25</v>
      </c>
      <c r="J25" s="4" t="str">
        <f>VLOOKUP($I25,TEAMS!$A$3:$D$56,2,0)</f>
        <v>NU Ruby</v>
      </c>
      <c r="K25" s="4">
        <v>29</v>
      </c>
      <c r="L25" s="4" t="str">
        <f>VLOOKUP($K25,TEAMS!$A$3:$D$56,2,0)</f>
        <v>NCF Emerald</v>
      </c>
      <c r="M25" s="4" t="str">
        <f>VLOOKUP($P25,TEAMS!$A$3:$D$56,2,0)</f>
        <v>First Home Improvements</v>
      </c>
      <c r="N25" s="4" t="str">
        <f>VLOOKUP($Q25,TEAMS!$A$3:$D$56,2,0)</f>
        <v>NU Amber</v>
      </c>
      <c r="O25" s="4" t="str">
        <f>VLOOKUP($I25,TEAMS!$A$3:$D$56,3,0)</f>
        <v>UEA</v>
      </c>
      <c r="P25" s="4">
        <v>37</v>
      </c>
      <c r="Q25" s="4">
        <v>34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F26" s="4"/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B27">
        <f>I27</f>
        <v>36</v>
      </c>
      <c r="C27">
        <f>K27</f>
        <v>37</v>
      </c>
      <c r="D27">
        <f t="shared" si="0"/>
        <v>29</v>
      </c>
      <c r="E27">
        <f t="shared" si="0"/>
        <v>31</v>
      </c>
      <c r="F27" s="4" t="str">
        <f>VLOOKUP(I27,TEAMS!A23:D78,4,0)</f>
        <v>Thursday</v>
      </c>
      <c r="G27" s="25">
        <f t="shared" ref="G27:G30" si="1">VLOOKUP(F27,$F$40:$G$43,2,FALSE)</f>
        <v>46135</v>
      </c>
      <c r="H27" s="4">
        <v>5</v>
      </c>
      <c r="I27" s="4">
        <v>36</v>
      </c>
      <c r="J27" s="4" t="str">
        <f>VLOOKUP($I27,TEAMS!$A$3:$D$56,2,0)</f>
        <v>TB Fillies</v>
      </c>
      <c r="K27" s="4">
        <v>37</v>
      </c>
      <c r="L27" s="4" t="str">
        <f>VLOOKUP($K27,TEAMS!$A$3:$D$56,2,0)</f>
        <v>First Home Improvements</v>
      </c>
      <c r="M27" s="4" t="str">
        <f>VLOOKUP($P27,TEAMS!$A$3:$D$56,2,0)</f>
        <v>NCF Emerald</v>
      </c>
      <c r="N27" s="4" t="str">
        <f>VLOOKUP($Q27,TEAMS!$A$3:$D$56,2,0)</f>
        <v>Trailblazers</v>
      </c>
      <c r="O27" s="4" t="str">
        <f>VLOOKUP($I27,TEAMS!$A$3:$D$56,3,0)</f>
        <v>Sprowston</v>
      </c>
      <c r="P27" s="4">
        <v>29</v>
      </c>
      <c r="Q27" s="4">
        <v>31</v>
      </c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B28">
        <f>I28</f>
        <v>35</v>
      </c>
      <c r="C28">
        <f>K28</f>
        <v>40</v>
      </c>
      <c r="D28">
        <f t="shared" si="0"/>
        <v>0</v>
      </c>
      <c r="E28">
        <f t="shared" si="0"/>
        <v>0</v>
      </c>
      <c r="F28" s="4"/>
      <c r="G28" s="25" t="e">
        <f t="shared" si="1"/>
        <v>#N/A</v>
      </c>
      <c r="H28" s="4">
        <v>5</v>
      </c>
      <c r="I28" s="4">
        <v>35</v>
      </c>
      <c r="J28" s="4" t="str">
        <f>VLOOKUP($I28,TEAMS!$A$3:$D$56,2,0)</f>
        <v>Gems</v>
      </c>
      <c r="K28" s="4">
        <v>40</v>
      </c>
      <c r="L28" s="4" t="str">
        <f>VLOOKUP($K28,TEAMS!$A$3:$D$56,2,0)</f>
        <v>BYE WEEK</v>
      </c>
      <c r="M28" s="4" t="e">
        <f>VLOOKUP($P28,TEAMS!$A$3:$D$56,2,0)</f>
        <v>#N/A</v>
      </c>
      <c r="N28" s="4" t="e">
        <f>VLOOKUP($Q28,TEAMS!$A$3:$D$56,2,0)</f>
        <v>#N/A</v>
      </c>
      <c r="O28" s="4" t="str">
        <f>VLOOKUP($I28,TEAMS!$A$3:$D$56,3,0)</f>
        <v>Hewett</v>
      </c>
      <c r="P28" s="4"/>
      <c r="Q28" s="4"/>
      <c r="S28" s="7"/>
      <c r="T28" s="8"/>
      <c r="U28" s="8"/>
      <c r="V28" s="8"/>
      <c r="W28" s="8"/>
      <c r="X28" s="8"/>
      <c r="Y28" s="8"/>
      <c r="Z28" s="9"/>
    </row>
    <row r="29" spans="1:26" x14ac:dyDescent="0.25">
      <c r="B29">
        <f>I29</f>
        <v>33</v>
      </c>
      <c r="C29">
        <f>K29</f>
        <v>38</v>
      </c>
      <c r="D29">
        <f t="shared" si="0"/>
        <v>36</v>
      </c>
      <c r="E29">
        <f t="shared" si="0"/>
        <v>38</v>
      </c>
      <c r="F29" s="4" t="str">
        <f>VLOOKUP(I29,TEAMS!A25:D80,4,0)</f>
        <v>Monday</v>
      </c>
      <c r="G29" s="25">
        <f t="shared" si="1"/>
        <v>46132</v>
      </c>
      <c r="H29" s="4">
        <v>5</v>
      </c>
      <c r="I29" s="4">
        <v>33</v>
      </c>
      <c r="J29" s="4" t="str">
        <f>VLOOKUP($I29,TEAMS!$A$3:$D$56,2,0)</f>
        <v>Hornets</v>
      </c>
      <c r="K29" s="4">
        <v>38</v>
      </c>
      <c r="L29" s="4" t="str">
        <f>VLOOKUP($K29,TEAMS!$A$3:$D$56,2,0)</f>
        <v>NU Red</v>
      </c>
      <c r="M29" s="4" t="str">
        <f>VLOOKUP($P29,TEAMS!$A$3:$D$56,2,0)</f>
        <v>TB Fillies</v>
      </c>
      <c r="N29" s="4" t="str">
        <f>VLOOKUP($Q29,TEAMS!$A$3:$D$56,2,0)</f>
        <v>NU Red</v>
      </c>
      <c r="O29" s="46" t="str">
        <f>VLOOKUP($I29,TEAMS!$A$3:$D$56,3,0)</f>
        <v>Open</v>
      </c>
      <c r="P29" s="4">
        <v>36</v>
      </c>
      <c r="Q29" s="4">
        <v>38</v>
      </c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A30" s="47"/>
      <c r="B30">
        <f>I30</f>
        <v>34</v>
      </c>
      <c r="C30">
        <f>K30</f>
        <v>39</v>
      </c>
      <c r="D30">
        <f t="shared" si="0"/>
        <v>27</v>
      </c>
      <c r="E30">
        <f t="shared" si="0"/>
        <v>44</v>
      </c>
      <c r="F30" s="46" t="s">
        <v>101</v>
      </c>
      <c r="G30" s="25">
        <f t="shared" si="1"/>
        <v>46133</v>
      </c>
      <c r="H30" s="4">
        <v>5</v>
      </c>
      <c r="I30" s="4">
        <v>34</v>
      </c>
      <c r="J30" s="46" t="str">
        <f>VLOOKUP($I30,TEAMS!$A$3:$D$56,2,0)</f>
        <v>NU Amber</v>
      </c>
      <c r="K30" s="4">
        <v>39</v>
      </c>
      <c r="L30" s="4" t="str">
        <f>VLOOKUP($K30,TEAMS!$A$3:$D$56,2,0)</f>
        <v>Tigers</v>
      </c>
      <c r="M30" s="4" t="str">
        <f>VLOOKUP($P30,TEAMS!$A$3:$D$56,2,0)</f>
        <v>Falcons</v>
      </c>
      <c r="N30" s="4" t="str">
        <f>VLOOKUP($Q30,TEAMS!$A$3:$D$56,2,0)</f>
        <v>Cromer Vipers</v>
      </c>
      <c r="O30" s="4" t="str">
        <f>VLOOKUP($I30,TEAMS!$A$3:$D$56,3,0)</f>
        <v>UEA</v>
      </c>
      <c r="P30" s="4">
        <v>27</v>
      </c>
      <c r="Q30" s="4">
        <v>44</v>
      </c>
      <c r="S30" s="5"/>
      <c r="T30" s="4"/>
      <c r="U30" s="4"/>
      <c r="V30" s="4"/>
      <c r="W30" s="4"/>
      <c r="X30" s="4"/>
      <c r="Y30" s="4"/>
      <c r="Z30" s="6"/>
    </row>
    <row r="31" spans="1:26" x14ac:dyDescent="0.25">
      <c r="B31">
        <f>I32</f>
        <v>44</v>
      </c>
      <c r="C31">
        <f>K32</f>
        <v>45</v>
      </c>
      <c r="D31">
        <f t="shared" ref="D31:E33" si="2">P32</f>
        <v>39</v>
      </c>
      <c r="E31">
        <f t="shared" si="2"/>
        <v>41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B32">
        <f>I33</f>
        <v>43</v>
      </c>
      <c r="C32">
        <f>K33</f>
        <v>48</v>
      </c>
      <c r="D32">
        <f t="shared" si="2"/>
        <v>0</v>
      </c>
      <c r="E32">
        <f t="shared" si="2"/>
        <v>0</v>
      </c>
      <c r="F32" s="4" t="str">
        <f>VLOOKUP(I32,TEAMS!A27:D82,4,0)</f>
        <v>Monday</v>
      </c>
      <c r="G32" s="25">
        <f>VLOOKUP(F32,$F$40:$G$43,2,FALSE)</f>
        <v>46132</v>
      </c>
      <c r="H32" s="4">
        <v>6</v>
      </c>
      <c r="I32" s="4">
        <v>44</v>
      </c>
      <c r="J32" s="4" t="str">
        <f>VLOOKUP($I32,TEAMS!$A$3:$D$56,2,0)</f>
        <v>Cromer Vipers</v>
      </c>
      <c r="K32" s="4">
        <v>45</v>
      </c>
      <c r="L32" s="4" t="str">
        <f>VLOOKUP($K32,TEAMS!$A$3:$D$56,2,0)</f>
        <v>NCF Onyx</v>
      </c>
      <c r="M32" s="4" t="str">
        <f>VLOOKUP($P32,TEAMS!$A$3:$D$56,2,0)</f>
        <v>Tigers</v>
      </c>
      <c r="N32" s="4" t="str">
        <f>VLOOKUP($Q32,TEAMS!$A$3:$D$56,2,0)</f>
        <v>Dragons</v>
      </c>
      <c r="O32" s="4" t="str">
        <f>VLOOKUP($I32,TEAMS!$A$3:$D$56,3,0)</f>
        <v>Hellesdon High</v>
      </c>
      <c r="P32" s="4">
        <v>39</v>
      </c>
      <c r="Q32" s="4">
        <v>41</v>
      </c>
      <c r="S32" s="5"/>
      <c r="T32" s="4"/>
      <c r="U32" s="4"/>
      <c r="V32" s="4"/>
      <c r="W32" s="4"/>
      <c r="X32" s="4"/>
      <c r="Y32" s="4"/>
      <c r="Z32" s="6"/>
    </row>
    <row r="33" spans="2:26" x14ac:dyDescent="0.25">
      <c r="B33">
        <f>I34</f>
        <v>46</v>
      </c>
      <c r="C33">
        <f>K34</f>
        <v>41</v>
      </c>
      <c r="D33">
        <f t="shared" si="2"/>
        <v>43</v>
      </c>
      <c r="E33">
        <f t="shared" si="2"/>
        <v>45</v>
      </c>
      <c r="F33" s="4"/>
      <c r="G33" s="25" t="e">
        <f>VLOOKUP(F33,$F$40:$G$43,2,FALSE)</f>
        <v>#N/A</v>
      </c>
      <c r="H33" s="4">
        <v>6</v>
      </c>
      <c r="I33" s="4">
        <v>43</v>
      </c>
      <c r="J33" s="4" t="str">
        <f>VLOOKUP($I33,TEAMS!$A$3:$D$56,2,0)</f>
        <v xml:space="preserve">Trowse  </v>
      </c>
      <c r="K33" s="4">
        <v>48</v>
      </c>
      <c r="L33" s="4" t="str">
        <f>VLOOKUP($K33,TEAMS!$A$3:$D$56,2,0)</f>
        <v>BYE WEEK</v>
      </c>
      <c r="M33" s="4" t="e">
        <f>VLOOKUP($P33,TEAMS!$A$3:$D$56,2,0)</f>
        <v>#N/A</v>
      </c>
      <c r="N33" s="4" t="e">
        <f>VLOOKUP($Q33,TEAMS!$A$3:$D$56,2,0)</f>
        <v>#N/A</v>
      </c>
      <c r="O33" s="4"/>
      <c r="P33" s="4"/>
      <c r="Q33" s="4"/>
      <c r="S33" s="5"/>
      <c r="T33" s="4"/>
      <c r="U33" s="4"/>
      <c r="V33" s="4"/>
      <c r="W33" s="4"/>
      <c r="X33" s="4"/>
      <c r="Y33" s="4"/>
      <c r="Z33" s="6"/>
    </row>
    <row r="34" spans="2:26" x14ac:dyDescent="0.25">
      <c r="F34" s="53" t="s">
        <v>101</v>
      </c>
      <c r="G34" s="25">
        <f>VLOOKUP(F34,$F$40:$G$43,2,FALSE)</f>
        <v>46133</v>
      </c>
      <c r="H34" s="4">
        <v>6</v>
      </c>
      <c r="I34" s="4">
        <v>46</v>
      </c>
      <c r="J34" s="53" t="str">
        <f>VLOOKUP($I34,TEAMS!$A$3:$D$56,2,0)</f>
        <v>Doves</v>
      </c>
      <c r="K34" s="4">
        <v>41</v>
      </c>
      <c r="L34" s="4" t="str">
        <f>VLOOKUP($K34,TEAMS!$A$3:$D$56,2,0)</f>
        <v>Dragons</v>
      </c>
      <c r="M34" s="4" t="str">
        <f>VLOOKUP($P34,TEAMS!$A$3:$D$56,2,0)</f>
        <v xml:space="preserve">Trowse  </v>
      </c>
      <c r="N34" s="4" t="str">
        <f>VLOOKUP($Q34,TEAMS!$A$3:$D$56,2,0)</f>
        <v>NCF Onyx</v>
      </c>
      <c r="O34" s="53" t="s">
        <v>129</v>
      </c>
      <c r="P34" s="4">
        <v>43</v>
      </c>
      <c r="Q34" s="4">
        <v>45</v>
      </c>
      <c r="S34" s="5"/>
      <c r="T34" s="4"/>
      <c r="U34" s="4"/>
      <c r="V34" s="4"/>
      <c r="W34" s="4"/>
      <c r="X34" s="4"/>
      <c r="Y34" s="4"/>
      <c r="Z34" s="6"/>
    </row>
    <row r="35" spans="2:26" x14ac:dyDescent="0.25">
      <c r="F35" s="4"/>
      <c r="G35" s="25" t="e">
        <f>VLOOKUP(F35,$F$40:$G$43,2,FALSE)</f>
        <v>#N/A</v>
      </c>
      <c r="H35" s="4">
        <v>6</v>
      </c>
      <c r="I35" s="4">
        <v>42</v>
      </c>
      <c r="J35" s="4" t="str">
        <f>VLOOKUP($I35,TEAMS!$A$3:$D$56,2,0)</f>
        <v>TB Ponies</v>
      </c>
      <c r="K35" s="4">
        <v>47</v>
      </c>
      <c r="L35" s="4" t="str">
        <f>VLOOKUP($K35,TEAMS!$A$3:$D$56,2,0)</f>
        <v>BYE WEEK</v>
      </c>
      <c r="M35" s="4" t="e">
        <f>VLOOKUP($P35,TEAMS!$A$3:$D$56,2,0)</f>
        <v>#N/A</v>
      </c>
      <c r="N35" s="4" t="e">
        <f>VLOOKUP($Q35,TEAMS!$A$3:$D$56,2,0)</f>
        <v>#N/A</v>
      </c>
      <c r="O35" s="4"/>
      <c r="P35" s="4"/>
      <c r="Q35" s="4"/>
      <c r="S35" s="5"/>
      <c r="T35" s="4"/>
      <c r="U35" s="4"/>
      <c r="V35" s="4"/>
      <c r="W35" s="4"/>
      <c r="X35" s="4"/>
      <c r="Y35" s="4"/>
      <c r="Z35" s="6"/>
    </row>
    <row r="36" spans="2:26" ht="16.5" thickBot="1" x14ac:dyDescent="0.3">
      <c r="G36" s="3"/>
      <c r="S36" s="29"/>
      <c r="T36" s="30"/>
      <c r="U36" s="30"/>
      <c r="V36" s="30"/>
      <c r="W36" s="30"/>
      <c r="X36" s="30"/>
      <c r="Y36" s="30"/>
      <c r="Z36" s="31"/>
    </row>
    <row r="37" spans="2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2:26" x14ac:dyDescent="0.25">
      <c r="S38" s="5"/>
      <c r="T38" s="4"/>
      <c r="U38" s="4"/>
      <c r="V38" s="4"/>
      <c r="W38" s="4"/>
      <c r="X38" s="4"/>
      <c r="Y38" s="4"/>
      <c r="Z38" s="6"/>
    </row>
    <row r="39" spans="2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131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2:26" x14ac:dyDescent="0.25">
      <c r="F40" s="4" t="s">
        <v>4</v>
      </c>
      <c r="G40" s="25">
        <f>G3</f>
        <v>46132</v>
      </c>
      <c r="H40" s="4">
        <f t="shared" ref="H40:M43" si="3">COUNTIFS($O$7:$O$35,H$39,$F$7:$F$35,$F40)</f>
        <v>0</v>
      </c>
      <c r="I40" s="62">
        <f t="shared" si="3"/>
        <v>0</v>
      </c>
      <c r="J40" s="4">
        <f t="shared" si="3"/>
        <v>0</v>
      </c>
      <c r="K40" s="4">
        <f t="shared" si="3"/>
        <v>3</v>
      </c>
      <c r="L40" s="4">
        <f t="shared" si="3"/>
        <v>0</v>
      </c>
      <c r="M40" s="62">
        <f t="shared" si="3"/>
        <v>0</v>
      </c>
      <c r="N40" s="4">
        <f>COUNTIFS($O$7:$O$35,N$39,$F$7:$F$35,$F40)</f>
        <v>1</v>
      </c>
      <c r="O40" s="4">
        <f t="shared" ref="O40:P43" si="4">COUNTIFS($O$7:$O$35,O$39,$F$7:$F$35,$F40)</f>
        <v>1</v>
      </c>
      <c r="P40" s="4">
        <f t="shared" si="4"/>
        <v>0</v>
      </c>
      <c r="Q40">
        <f>SUM(H40:P40)</f>
        <v>5</v>
      </c>
      <c r="S40" s="5"/>
      <c r="T40" s="4"/>
      <c r="U40" s="4"/>
      <c r="V40" s="4"/>
      <c r="W40" s="4"/>
      <c r="X40" s="4"/>
      <c r="Y40" s="4"/>
      <c r="Z40" s="6"/>
    </row>
    <row r="41" spans="2:26" x14ac:dyDescent="0.25">
      <c r="F41" s="4" t="s">
        <v>3</v>
      </c>
      <c r="G41" s="25">
        <f>G40+1</f>
        <v>46133</v>
      </c>
      <c r="H41" s="4">
        <f t="shared" si="3"/>
        <v>4</v>
      </c>
      <c r="I41" s="62">
        <f t="shared" si="3"/>
        <v>0</v>
      </c>
      <c r="J41" s="4">
        <f t="shared" si="3"/>
        <v>0</v>
      </c>
      <c r="K41" s="4">
        <f t="shared" si="3"/>
        <v>2</v>
      </c>
      <c r="L41" s="4">
        <f t="shared" si="3"/>
        <v>0</v>
      </c>
      <c r="M41" s="62">
        <f t="shared" si="3"/>
        <v>0</v>
      </c>
      <c r="N41" s="4">
        <f>COUNTIFS($O$7:$O$35,N$39,$F$7:$F$35,$F41)</f>
        <v>0</v>
      </c>
      <c r="O41" s="4">
        <f t="shared" si="4"/>
        <v>2</v>
      </c>
      <c r="P41" s="4">
        <f t="shared" si="4"/>
        <v>0</v>
      </c>
      <c r="Q41">
        <f t="shared" ref="Q41:Q43" si="5">SUM(H41:P41)</f>
        <v>8</v>
      </c>
      <c r="S41" s="5"/>
      <c r="T41" s="4"/>
      <c r="U41" s="4"/>
      <c r="V41" s="4"/>
      <c r="W41" s="4"/>
      <c r="X41" s="4"/>
      <c r="Y41" s="4"/>
      <c r="Z41" s="6"/>
    </row>
    <row r="42" spans="2:26" x14ac:dyDescent="0.25">
      <c r="F42" s="4" t="s">
        <v>1</v>
      </c>
      <c r="G42" s="25">
        <f>G41+1</f>
        <v>46134</v>
      </c>
      <c r="H42" s="4">
        <f t="shared" si="3"/>
        <v>3</v>
      </c>
      <c r="I42" s="62">
        <f t="shared" si="3"/>
        <v>0</v>
      </c>
      <c r="J42" s="4">
        <f t="shared" si="3"/>
        <v>1</v>
      </c>
      <c r="K42" s="4">
        <f t="shared" si="3"/>
        <v>1</v>
      </c>
      <c r="L42" s="4">
        <f t="shared" si="3"/>
        <v>0</v>
      </c>
      <c r="M42" s="62">
        <f t="shared" si="3"/>
        <v>0</v>
      </c>
      <c r="N42" s="4">
        <f>COUNTIFS($O$7:$O$35,N$39,$F$7:$F$35,$F42)</f>
        <v>0</v>
      </c>
      <c r="O42" s="4">
        <f t="shared" si="4"/>
        <v>2</v>
      </c>
      <c r="P42" s="32">
        <f t="shared" si="4"/>
        <v>0</v>
      </c>
      <c r="Q42">
        <f t="shared" si="5"/>
        <v>7</v>
      </c>
      <c r="S42" s="5"/>
      <c r="T42" s="4"/>
      <c r="U42" s="4"/>
      <c r="V42" s="4"/>
      <c r="W42" s="4"/>
      <c r="X42" s="4"/>
      <c r="Y42" s="4"/>
      <c r="Z42" s="6"/>
    </row>
    <row r="43" spans="2:26" x14ac:dyDescent="0.25">
      <c r="F43" s="4" t="s">
        <v>2</v>
      </c>
      <c r="G43" s="25">
        <f>G42+1</f>
        <v>46135</v>
      </c>
      <c r="H43" s="4">
        <f t="shared" si="3"/>
        <v>0</v>
      </c>
      <c r="I43" s="62">
        <f t="shared" si="3"/>
        <v>0</v>
      </c>
      <c r="J43" s="4">
        <f t="shared" si="3"/>
        <v>0</v>
      </c>
      <c r="K43" s="32">
        <f t="shared" si="3"/>
        <v>0</v>
      </c>
      <c r="L43" s="4">
        <f t="shared" si="3"/>
        <v>0</v>
      </c>
      <c r="M43" s="62">
        <f t="shared" si="3"/>
        <v>0</v>
      </c>
      <c r="N43" s="4">
        <f>COUNTIFS($O$7:$O$35,N$39,$F$7:$F$35,$F43)</f>
        <v>0</v>
      </c>
      <c r="O43" s="4">
        <f t="shared" si="4"/>
        <v>1</v>
      </c>
      <c r="P43" s="4">
        <f t="shared" si="4"/>
        <v>0</v>
      </c>
      <c r="Q43">
        <f t="shared" si="5"/>
        <v>1</v>
      </c>
      <c r="S43" s="5"/>
      <c r="T43" s="4"/>
      <c r="U43" s="4"/>
      <c r="V43" s="4"/>
      <c r="W43" s="4"/>
      <c r="X43" s="4"/>
      <c r="Y43" s="4"/>
      <c r="Z43" s="6"/>
    </row>
    <row r="44" spans="2:26" ht="16.5" thickBot="1" x14ac:dyDescent="0.3">
      <c r="Q44">
        <f>SUM(Q40:Q43)</f>
        <v>21</v>
      </c>
      <c r="S44" s="7"/>
      <c r="T44" s="8"/>
      <c r="U44" s="8"/>
      <c r="V44" s="8"/>
      <c r="W44" s="8"/>
      <c r="X44" s="8"/>
      <c r="Y44" s="8"/>
      <c r="Z44" s="9"/>
    </row>
    <row r="45" spans="2:26" x14ac:dyDescent="0.25">
      <c r="S45" s="10"/>
      <c r="T45" s="11"/>
      <c r="U45" s="11"/>
      <c r="V45" s="11"/>
      <c r="W45" s="11"/>
      <c r="X45" s="11"/>
      <c r="Y45" s="11"/>
      <c r="Z45" s="12"/>
    </row>
    <row r="46" spans="2:26" x14ac:dyDescent="0.25">
      <c r="S46" s="5"/>
      <c r="T46" s="4"/>
      <c r="U46" s="4"/>
      <c r="V46" s="4"/>
      <c r="W46" s="4"/>
      <c r="X46" s="4"/>
      <c r="Y46" s="4"/>
      <c r="Z46" s="6"/>
    </row>
    <row r="47" spans="2:26" x14ac:dyDescent="0.25">
      <c r="S47" s="5"/>
      <c r="T47" s="4"/>
      <c r="U47" s="4"/>
      <c r="V47" s="4"/>
      <c r="W47" s="4"/>
      <c r="X47" s="4"/>
      <c r="Y47" s="4"/>
      <c r="Z47" s="6"/>
    </row>
    <row r="48" spans="2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4"/>
      <c r="U50" s="4"/>
      <c r="V50" s="4"/>
      <c r="W50" s="4"/>
      <c r="X50" s="4"/>
      <c r="Y50" s="4"/>
      <c r="Z50" s="6"/>
    </row>
    <row r="51" spans="19:26" x14ac:dyDescent="0.25">
      <c r="S51" s="5"/>
      <c r="T51" s="4"/>
      <c r="U51" s="4"/>
      <c r="V51" s="4"/>
      <c r="W51" s="4"/>
      <c r="X51" s="4"/>
      <c r="Y51" s="4"/>
      <c r="Z51" s="6"/>
    </row>
    <row r="52" spans="19:26" ht="16.5" thickBot="1" x14ac:dyDescent="0.3">
      <c r="S52" s="7"/>
      <c r="T52" s="8"/>
      <c r="U52" s="8"/>
      <c r="V52" s="8"/>
      <c r="W52" s="8"/>
      <c r="X52" s="8"/>
      <c r="Y52" s="8"/>
      <c r="Z52" s="9"/>
    </row>
  </sheetData>
  <sortState xmlns:xlrd2="http://schemas.microsoft.com/office/spreadsheetml/2017/richdata2" ref="A7:P39">
    <sortCondition ref="H7:H39"/>
    <sortCondition ref="G7:G39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127" priority="11" operator="greaterThan">
      <formula>4</formula>
    </cfRule>
  </conditionalFormatting>
  <conditionalFormatting sqref="I40:I43">
    <cfRule type="cellIs" dxfId="126" priority="10" operator="greaterThan">
      <formula>2</formula>
    </cfRule>
  </conditionalFormatting>
  <conditionalFormatting sqref="J40:J43">
    <cfRule type="cellIs" dxfId="125" priority="9" stopIfTrue="1" operator="greaterThan">
      <formula>1</formula>
    </cfRule>
  </conditionalFormatting>
  <conditionalFormatting sqref="K40:K42">
    <cfRule type="cellIs" dxfId="124" priority="8" operator="greaterThan">
      <formula>3</formula>
    </cfRule>
  </conditionalFormatting>
  <conditionalFormatting sqref="K43">
    <cfRule type="cellIs" dxfId="123" priority="7" operator="greaterThan">
      <formula>0</formula>
    </cfRule>
  </conditionalFormatting>
  <conditionalFormatting sqref="L40:L42">
    <cfRule type="cellIs" dxfId="122" priority="6" operator="greaterThan">
      <formula>4</formula>
    </cfRule>
  </conditionalFormatting>
  <conditionalFormatting sqref="L43">
    <cfRule type="cellIs" dxfId="121" priority="2" stopIfTrue="1" operator="greaterThan">
      <formula>4</formula>
    </cfRule>
  </conditionalFormatting>
  <conditionalFormatting sqref="M40:M43">
    <cfRule type="cellIs" dxfId="120" priority="1" stopIfTrue="1" operator="greaterThan">
      <formula>1</formula>
    </cfRule>
  </conditionalFormatting>
  <conditionalFormatting sqref="N40:O43">
    <cfRule type="cellIs" dxfId="119" priority="4" operator="greaterThan">
      <formula>2</formula>
    </cfRule>
  </conditionalFormatting>
  <conditionalFormatting sqref="P40:P43">
    <cfRule type="cellIs" dxfId="118" priority="3" operator="greaterThan">
      <formula>1</formula>
    </cfRule>
  </conditionalFormatting>
  <conditionalFormatting sqref="P5:Q30 P32:Q35">
    <cfRule type="duplicateValues" dxfId="117" priority="43"/>
  </conditionalFormatting>
  <pageMargins left="0.7" right="0.7" top="0.75" bottom="0.75" header="0.3" footer="0.3"/>
  <pageSetup paperSize="9" scale="77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3:Z52"/>
  <sheetViews>
    <sheetView zoomScale="90" zoomScaleNormal="90" workbookViewId="0">
      <pane xSplit="6" ySplit="5" topLeftCell="L39" activePane="bottomRight" state="frozen"/>
      <selection pane="topRight" activeCell="G1" sqref="G1"/>
      <selection pane="bottomLeft" activeCell="A6" sqref="A6"/>
      <selection pane="bottomRight" activeCell="R4" sqref="R4:Z52"/>
    </sheetView>
  </sheetViews>
  <sheetFormatPr defaultColWidth="11" defaultRowHeight="15.75" x14ac:dyDescent="0.25"/>
  <cols>
    <col min="1" max="1" width="11.375" bestFit="1" customWidth="1"/>
    <col min="2" max="5" width="11" hidden="1" customWidth="1"/>
    <col min="6" max="6" width="14.125" customWidth="1"/>
    <col min="7" max="7" width="22.625" customWidth="1"/>
    <col min="8" max="8" width="9.125" customWidth="1"/>
    <col min="9" max="9" width="7.125" customWidth="1"/>
    <col min="10" max="10" width="19.5" bestFit="1" customWidth="1"/>
    <col min="11" max="11" width="6" customWidth="1"/>
    <col min="12" max="12" width="18.875" bestFit="1" customWidth="1"/>
    <col min="13" max="14" width="21.375" customWidth="1"/>
    <col min="15" max="15" width="15.125" customWidth="1"/>
    <col min="16" max="17" width="6.125" bestFit="1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11" hidden="1" customWidth="1"/>
    <col min="26" max="26" width="11.625" customWidth="1"/>
  </cols>
  <sheetData>
    <row r="3" spans="1:26" x14ac:dyDescent="0.25">
      <c r="F3" t="s">
        <v>31</v>
      </c>
      <c r="G3" s="26">
        <v>46139</v>
      </c>
      <c r="H3" t="s">
        <v>32</v>
      </c>
      <c r="U3" s="100" t="s">
        <v>60</v>
      </c>
      <c r="V3" s="100"/>
      <c r="W3" s="1"/>
      <c r="X3" s="100" t="s">
        <v>61</v>
      </c>
      <c r="Y3" s="100"/>
      <c r="Z3" s="1"/>
    </row>
    <row r="4" spans="1:26" ht="16.5" thickBot="1" x14ac:dyDescent="0.3">
      <c r="B4" s="100" t="s">
        <v>60</v>
      </c>
      <c r="C4" s="100"/>
      <c r="D4" s="100" t="s">
        <v>61</v>
      </c>
      <c r="E4" s="100"/>
    </row>
    <row r="5" spans="1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1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1:26" x14ac:dyDescent="0.25">
      <c r="B7">
        <f>I7</f>
        <v>3</v>
      </c>
      <c r="C7">
        <f>K7</f>
        <v>7</v>
      </c>
      <c r="D7">
        <f>P7</f>
        <v>5</v>
      </c>
      <c r="E7">
        <f>Q7</f>
        <v>6</v>
      </c>
      <c r="F7" s="4" t="str">
        <f>VLOOKUP(I7,TEAMS!A5:D56,4,0)</f>
        <v>Wednesday</v>
      </c>
      <c r="G7" s="25">
        <f>VLOOKUP(F7,$F$40:$G$43,2,FALSE)</f>
        <v>46141</v>
      </c>
      <c r="H7" s="4">
        <v>1</v>
      </c>
      <c r="I7" s="4">
        <v>3</v>
      </c>
      <c r="J7" s="4" t="str">
        <f>VLOOKUP($I7,TEAMS!$A$3:$D$56,2,0)</f>
        <v>TB Mustangs</v>
      </c>
      <c r="K7" s="4">
        <v>7</v>
      </c>
      <c r="L7" s="4" t="str">
        <f>VLOOKUP($K7,TEAMS!$A$3:$D$56,2,0)</f>
        <v>Cromer Cobras</v>
      </c>
      <c r="M7" s="4" t="str">
        <f>VLOOKUP($P7,TEAMS!$A$3:$D$56,2,0)</f>
        <v>TB Racers</v>
      </c>
      <c r="N7" s="4" t="str">
        <f>VLOOKUP($Q7,TEAMS!$A$3:$D$56,2,0)</f>
        <v>Red Knights</v>
      </c>
      <c r="O7" s="4" t="str">
        <f>VLOOKUP($I7,TEAMS!$A$3:$D$56,3,0)</f>
        <v>Sprowston</v>
      </c>
      <c r="P7" s="4">
        <v>5</v>
      </c>
      <c r="Q7" s="4">
        <v>6</v>
      </c>
      <c r="S7" s="5"/>
      <c r="T7" s="4"/>
      <c r="U7" s="4"/>
      <c r="V7" s="4"/>
      <c r="W7" s="4"/>
      <c r="X7" s="4"/>
      <c r="Y7" s="4"/>
      <c r="Z7" s="6"/>
    </row>
    <row r="8" spans="1:26" x14ac:dyDescent="0.25">
      <c r="B8">
        <f>I8</f>
        <v>8</v>
      </c>
      <c r="C8">
        <f>K8</f>
        <v>1</v>
      </c>
      <c r="D8">
        <f t="shared" ref="D8:E34" si="0">P8</f>
        <v>11</v>
      </c>
      <c r="E8">
        <f t="shared" si="0"/>
        <v>16</v>
      </c>
      <c r="F8" s="4" t="str">
        <f>VLOOKUP(I8,TEAMS!A3:D56,4,0)</f>
        <v>Wednesday</v>
      </c>
      <c r="G8" s="25">
        <f>VLOOKUP(F8,$F$40:$G$43,2,FALSE)</f>
        <v>46141</v>
      </c>
      <c r="H8" s="4">
        <v>1</v>
      </c>
      <c r="I8" s="4">
        <v>8</v>
      </c>
      <c r="J8" s="4" t="str">
        <f>VLOOKUP($I8,TEAMS!$A$3:$D$56,2,0)</f>
        <v>Jets</v>
      </c>
      <c r="K8" s="4">
        <v>1</v>
      </c>
      <c r="L8" s="4" t="str">
        <f>VLOOKUP($K8,TEAMS!$A$3:$D$56,2,0)</f>
        <v>NU Blue</v>
      </c>
      <c r="M8" s="4" t="str">
        <f>VLOOKUP($P8,TEAMS!$A$3:$D$56,2,0)</f>
        <v>TB Colts</v>
      </c>
      <c r="N8" s="4" t="str">
        <f>VLOOKUP($Q8,TEAMS!$A$3:$D$56,2,0)</f>
        <v>Sirens</v>
      </c>
      <c r="O8" s="4" t="str">
        <f>VLOOKUP($I8,TEAMS!$A$3:$D$56,3,0)</f>
        <v>UEA</v>
      </c>
      <c r="P8" s="4">
        <v>11</v>
      </c>
      <c r="Q8" s="4">
        <v>16</v>
      </c>
      <c r="S8" s="5"/>
      <c r="T8" s="4"/>
      <c r="U8" s="4"/>
      <c r="V8" s="4"/>
      <c r="W8" s="4"/>
      <c r="X8" s="4"/>
      <c r="Y8" s="4"/>
      <c r="Z8" s="6"/>
    </row>
    <row r="9" spans="1:26" x14ac:dyDescent="0.25">
      <c r="B9">
        <f>I9</f>
        <v>2</v>
      </c>
      <c r="C9">
        <f>K9</f>
        <v>4</v>
      </c>
      <c r="D9">
        <f t="shared" si="0"/>
        <v>23</v>
      </c>
      <c r="E9">
        <f t="shared" si="0"/>
        <v>14</v>
      </c>
      <c r="F9" s="4" t="str">
        <f>VLOOKUP(I9,TEAMS!A3:D56,4,0)</f>
        <v>Wednesday</v>
      </c>
      <c r="G9" s="25">
        <f>VLOOKUP(F9,$F$40:$G$43,2,FALSE)</f>
        <v>46141</v>
      </c>
      <c r="H9" s="4">
        <v>1</v>
      </c>
      <c r="I9" s="4">
        <v>2</v>
      </c>
      <c r="J9" s="4" t="str">
        <f>VLOOKUP($I9,TEAMS!$A$3:$D$56,2,0)</f>
        <v>NU White</v>
      </c>
      <c r="K9" s="4">
        <v>4</v>
      </c>
      <c r="L9" s="4" t="str">
        <f>VLOOKUP($K9,TEAMS!$A$3:$D$56,2,0)</f>
        <v>Stars</v>
      </c>
      <c r="M9" s="4" t="str">
        <f>VLOOKUP($P9,TEAMS!$A$3:$D$56,2,0)</f>
        <v>Hotshots</v>
      </c>
      <c r="N9" s="4" t="str">
        <f>VLOOKUP($Q9,TEAMS!$A$3:$D$56,2,0)</f>
        <v>NU Royal</v>
      </c>
      <c r="O9" s="4" t="str">
        <f>VLOOKUP($I9,TEAMS!$A$3:$D$56,3,0)</f>
        <v>UEA</v>
      </c>
      <c r="P9" s="4">
        <v>23</v>
      </c>
      <c r="Q9" s="4">
        <v>14</v>
      </c>
      <c r="S9" s="5"/>
      <c r="T9" s="4"/>
      <c r="U9" s="4"/>
      <c r="V9" s="4"/>
      <c r="W9" s="4"/>
      <c r="X9" s="4"/>
      <c r="Y9" s="4"/>
      <c r="Z9" s="6"/>
    </row>
    <row r="10" spans="1:26" x14ac:dyDescent="0.25">
      <c r="A10" t="s">
        <v>29</v>
      </c>
      <c r="B10">
        <f>I10</f>
        <v>6</v>
      </c>
      <c r="C10">
        <f>K10</f>
        <v>5</v>
      </c>
      <c r="D10">
        <f t="shared" si="0"/>
        <v>1</v>
      </c>
      <c r="E10">
        <f t="shared" si="0"/>
        <v>19</v>
      </c>
      <c r="F10" s="4" t="str">
        <f>VLOOKUP(I10,TEAMS!A3:D56,4,0)</f>
        <v>Tuesday</v>
      </c>
      <c r="G10" s="25">
        <f>VLOOKUP(F10,$F$40:$G$43,2,FALSE)</f>
        <v>46140</v>
      </c>
      <c r="H10" s="4">
        <v>1</v>
      </c>
      <c r="I10" s="4">
        <v>6</v>
      </c>
      <c r="J10" s="4" t="str">
        <f>VLOOKUP($I10,TEAMS!$A$3:$D$56,2,0)</f>
        <v>Red Knights</v>
      </c>
      <c r="K10" s="4">
        <v>5</v>
      </c>
      <c r="L10" s="4" t="str">
        <f>VLOOKUP($K10,TEAMS!$A$3:$D$56,2,0)</f>
        <v>TB Racers</v>
      </c>
      <c r="M10" s="4" t="str">
        <f>VLOOKUP($P10,TEAMS!$A$3:$D$56,2,0)</f>
        <v>NU Blue</v>
      </c>
      <c r="N10" s="4" t="str">
        <f>VLOOKUP($Q10,TEAMS!$A$3:$D$56,2,0)</f>
        <v>Premier</v>
      </c>
      <c r="O10" s="4" t="str">
        <f>VLOOKUP($I10,TEAMS!$A$3:$D$56,3,0)</f>
        <v>Hewett</v>
      </c>
      <c r="P10" s="4">
        <v>1</v>
      </c>
      <c r="Q10" s="4">
        <v>19</v>
      </c>
      <c r="S10" s="5"/>
      <c r="T10" s="4"/>
      <c r="U10" s="4"/>
      <c r="V10" s="4"/>
      <c r="W10" s="4"/>
      <c r="X10" s="4"/>
      <c r="Y10" s="4"/>
      <c r="Z10" s="6"/>
    </row>
    <row r="11" spans="1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1:26" ht="16.5" thickBot="1" x14ac:dyDescent="0.3">
      <c r="B12">
        <f>I12</f>
        <v>15</v>
      </c>
      <c r="C12">
        <f>K12</f>
        <v>9</v>
      </c>
      <c r="D12">
        <f t="shared" si="0"/>
        <v>12</v>
      </c>
      <c r="E12">
        <f t="shared" si="0"/>
        <v>13</v>
      </c>
      <c r="F12" s="4" t="str">
        <f>VLOOKUP(I12,TEAMS!A9:D62,4,0)</f>
        <v>Monday</v>
      </c>
      <c r="G12" s="25">
        <f>VLOOKUP(F12,$F$40:$G$43,2,FALSE)</f>
        <v>46139</v>
      </c>
      <c r="H12" s="4">
        <v>2</v>
      </c>
      <c r="I12" s="4">
        <v>15</v>
      </c>
      <c r="J12" s="4" t="str">
        <f>VLOOKUP($I12,TEAMS!$A$3:$D$56,2,0)</f>
        <v>Cliff Park</v>
      </c>
      <c r="K12" s="4">
        <v>9</v>
      </c>
      <c r="L12" s="4" t="str">
        <f>VLOOKUP($K12,TEAMS!$A$3:$D$56,2,0)</f>
        <v>Phoenix</v>
      </c>
      <c r="M12" s="4" t="str">
        <f>VLOOKUP($P12,TEAMS!$A$3:$D$56,2,0)</f>
        <v>NU Yellow</v>
      </c>
      <c r="N12" s="4" t="str">
        <f>VLOOKUP($Q12,TEAMS!$A$3:$D$56,2,0)</f>
        <v>Sonics</v>
      </c>
      <c r="O12" s="4" t="str">
        <f>VLOOKUP($I12,TEAMS!$A$3:$D$56,3,0)</f>
        <v>Open</v>
      </c>
      <c r="P12" s="4">
        <v>12</v>
      </c>
      <c r="Q12" s="4">
        <v>13</v>
      </c>
      <c r="S12" s="29"/>
      <c r="T12" s="4"/>
      <c r="U12" s="30"/>
      <c r="V12" s="30"/>
      <c r="W12" s="30"/>
      <c r="X12" s="30"/>
      <c r="Y12" s="30"/>
      <c r="Z12" s="31"/>
    </row>
    <row r="13" spans="1:26" x14ac:dyDescent="0.25">
      <c r="B13">
        <f>I13</f>
        <v>12</v>
      </c>
      <c r="C13">
        <f>K13</f>
        <v>11</v>
      </c>
      <c r="D13">
        <f t="shared" si="0"/>
        <v>2</v>
      </c>
      <c r="E13">
        <f t="shared" si="0"/>
        <v>3</v>
      </c>
      <c r="F13" s="4" t="str">
        <f>VLOOKUP(I13,TEAMS!A10:D63,4,0)</f>
        <v>Tuesday</v>
      </c>
      <c r="G13" s="25">
        <f>VLOOKUP(F13,$F$40:$G$43,2,FALSE)</f>
        <v>46140</v>
      </c>
      <c r="H13" s="4">
        <v>2</v>
      </c>
      <c r="I13" s="4">
        <v>12</v>
      </c>
      <c r="J13" s="4" t="str">
        <f>VLOOKUP($I13,TEAMS!$A$3:$D$56,2,0)</f>
        <v>NU Yellow</v>
      </c>
      <c r="K13" s="4">
        <v>11</v>
      </c>
      <c r="L13" s="4" t="str">
        <f>VLOOKUP($K13,TEAMS!$A$3:$D$56,2,0)</f>
        <v>TB Colts</v>
      </c>
      <c r="M13" s="4" t="str">
        <f>VLOOKUP($P13,TEAMS!$A$3:$D$56,2,0)</f>
        <v>NU White</v>
      </c>
      <c r="N13" s="4" t="str">
        <f>VLOOKUP($Q13,TEAMS!$A$3:$D$56,2,0)</f>
        <v>TB Mustangs</v>
      </c>
      <c r="O13" s="4" t="str">
        <f>VLOOKUP($I13,TEAMS!$A$3:$D$56,3,0)</f>
        <v>UEA</v>
      </c>
      <c r="P13" s="4">
        <v>2</v>
      </c>
      <c r="Q13" s="4">
        <v>3</v>
      </c>
      <c r="S13" s="10"/>
      <c r="T13" s="11"/>
      <c r="U13" s="11"/>
      <c r="V13" s="11"/>
      <c r="W13" s="11"/>
      <c r="X13" s="11"/>
      <c r="Y13" s="11"/>
      <c r="Z13" s="12"/>
    </row>
    <row r="14" spans="1:26" x14ac:dyDescent="0.25">
      <c r="B14">
        <f>I14</f>
        <v>13</v>
      </c>
      <c r="C14">
        <f>K14</f>
        <v>14</v>
      </c>
      <c r="D14">
        <f t="shared" si="0"/>
        <v>4</v>
      </c>
      <c r="E14">
        <f t="shared" si="0"/>
        <v>8</v>
      </c>
      <c r="F14" s="4" t="str">
        <f>VLOOKUP(I14,TEAMS!A11:D64,4,0)</f>
        <v>Tuesday</v>
      </c>
      <c r="G14" s="25">
        <f>VLOOKUP(F14,$F$40:$G$43,2,FALSE)</f>
        <v>46140</v>
      </c>
      <c r="H14" s="4">
        <v>2</v>
      </c>
      <c r="I14" s="4">
        <v>13</v>
      </c>
      <c r="J14" s="4" t="str">
        <f>VLOOKUP($I14,TEAMS!$A$3:$D$56,2,0)</f>
        <v>Sonics</v>
      </c>
      <c r="K14" s="4">
        <v>14</v>
      </c>
      <c r="L14" s="4" t="str">
        <f>VLOOKUP($K14,TEAMS!$A$3:$D$56,2,0)</f>
        <v>NU Royal</v>
      </c>
      <c r="M14" s="4" t="str">
        <f>VLOOKUP($P14,TEAMS!$A$3:$D$56,2,0)</f>
        <v>Stars</v>
      </c>
      <c r="N14" s="4" t="str">
        <f>VLOOKUP($Q14,TEAMS!$A$3:$D$56,2,0)</f>
        <v>Jets</v>
      </c>
      <c r="O14" s="4" t="str">
        <f>VLOOKUP($I14,TEAMS!$A$3:$D$56,3,0)</f>
        <v xml:space="preserve">Open </v>
      </c>
      <c r="P14" s="4">
        <v>4</v>
      </c>
      <c r="Q14" s="4">
        <v>8</v>
      </c>
      <c r="S14" s="5"/>
      <c r="T14" s="4"/>
      <c r="U14" s="4"/>
      <c r="V14" s="4"/>
      <c r="W14" s="4"/>
      <c r="X14" s="4"/>
      <c r="Y14" s="4"/>
      <c r="Z14" s="6"/>
    </row>
    <row r="15" spans="1:26" x14ac:dyDescent="0.25">
      <c r="B15">
        <f>I15</f>
        <v>16</v>
      </c>
      <c r="C15">
        <f>K15</f>
        <v>10</v>
      </c>
      <c r="D15">
        <f t="shared" si="0"/>
        <v>18</v>
      </c>
      <c r="E15">
        <f t="shared" si="0"/>
        <v>20</v>
      </c>
      <c r="F15" s="4" t="str">
        <f>VLOOKUP(I15,TEAMS!A8:D61,4,0)</f>
        <v>Monday</v>
      </c>
      <c r="G15" s="25">
        <f>VLOOKUP(F15,$F$40:$G$43,2,FALSE)</f>
        <v>46139</v>
      </c>
      <c r="H15" s="4">
        <v>2</v>
      </c>
      <c r="I15" s="4">
        <v>16</v>
      </c>
      <c r="J15" s="4" t="str">
        <f>VLOOKUP($I15,TEAMS!$A$3:$D$56,2,0)</f>
        <v>Sirens</v>
      </c>
      <c r="K15" s="4">
        <v>10</v>
      </c>
      <c r="L15" s="4" t="str">
        <f>VLOOKUP($K15,TEAMS!$A$3:$D$56,2,0)</f>
        <v>Black Knights</v>
      </c>
      <c r="M15" s="4" t="str">
        <f>VLOOKUP($P15,TEAMS!$A$3:$D$56,2,0)</f>
        <v>Venus</v>
      </c>
      <c r="N15" s="4" t="str">
        <f>VLOOKUP($Q15,TEAMS!$A$3:$D$56,2,0)</f>
        <v>White Knights</v>
      </c>
      <c r="O15" s="4" t="str">
        <f>VLOOKUP($I15,TEAMS!$A$3:$D$56,3,0)</f>
        <v>Open</v>
      </c>
      <c r="P15" s="4">
        <v>18</v>
      </c>
      <c r="Q15" s="4">
        <v>20</v>
      </c>
      <c r="S15" s="5"/>
      <c r="T15" s="4"/>
      <c r="U15" s="4"/>
      <c r="V15" s="4"/>
      <c r="W15" s="4"/>
      <c r="X15" s="4"/>
      <c r="Y15" s="4"/>
      <c r="Z15" s="6"/>
    </row>
    <row r="16" spans="1:26" x14ac:dyDescent="0.25">
      <c r="F16" s="4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B17">
        <f>I17</f>
        <v>24</v>
      </c>
      <c r="C17">
        <f>K17</f>
        <v>19</v>
      </c>
      <c r="D17">
        <f t="shared" si="0"/>
        <v>34</v>
      </c>
      <c r="E17">
        <f t="shared" si="0"/>
        <v>36</v>
      </c>
      <c r="F17" s="4" t="str">
        <f>VLOOKUP(I17,TEAMS!A14:D67,4,0)</f>
        <v>Wednesday</v>
      </c>
      <c r="G17" s="25">
        <f>VLOOKUP(F17,$F$40:$G$43,2,FALSE)</f>
        <v>46141</v>
      </c>
      <c r="H17" s="4">
        <v>3</v>
      </c>
      <c r="I17" s="4">
        <v>24</v>
      </c>
      <c r="J17" s="4" t="str">
        <f>VLOOKUP($I17,TEAMS!$A$3:$D$56,2,0)</f>
        <v>Icenians</v>
      </c>
      <c r="K17" s="4">
        <v>19</v>
      </c>
      <c r="L17" s="4" t="str">
        <f>VLOOKUP($K17,TEAMS!$A$3:$D$56,2,0)</f>
        <v>Premier</v>
      </c>
      <c r="M17" s="4" t="str">
        <f>VLOOKUP($P17,TEAMS!$A$3:$D$56,2,0)</f>
        <v>NU Amber</v>
      </c>
      <c r="N17" s="4" t="str">
        <f>VLOOKUP($Q17,TEAMS!$A$3:$D$56,2,0)</f>
        <v>TB Fillies</v>
      </c>
      <c r="O17" s="4" t="str">
        <f>VLOOKUP($I17,TEAMS!$A$3:$D$56,3,0)</f>
        <v>Open</v>
      </c>
      <c r="P17" s="4">
        <v>34</v>
      </c>
      <c r="Q17" s="4">
        <v>36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B18">
        <f>I18</f>
        <v>17</v>
      </c>
      <c r="C18">
        <f>K18</f>
        <v>23</v>
      </c>
      <c r="D18">
        <f t="shared" si="0"/>
        <v>7</v>
      </c>
      <c r="E18">
        <f t="shared" si="0"/>
        <v>21</v>
      </c>
      <c r="F18" s="4" t="str">
        <f>VLOOKUP(I18,TEAMS!A13:D66,4,0)</f>
        <v>Tuesday</v>
      </c>
      <c r="G18" s="25">
        <f>VLOOKUP(F18,$F$40:$G$43,2,FALSE)</f>
        <v>46140</v>
      </c>
      <c r="H18" s="4">
        <v>3</v>
      </c>
      <c r="I18" s="4">
        <v>17</v>
      </c>
      <c r="J18" s="4" t="str">
        <f>VLOOKUP($I18,TEAMS!$A$3:$D$56,2,0)</f>
        <v>Blades</v>
      </c>
      <c r="K18" s="4">
        <v>23</v>
      </c>
      <c r="L18" s="4" t="str">
        <f>VLOOKUP($K18,TEAMS!$A$3:$D$56,2,0)</f>
        <v>Hotshots</v>
      </c>
      <c r="M18" s="4" t="str">
        <f>VLOOKUP($P18,TEAMS!$A$3:$D$56,2,0)</f>
        <v>Cromer Cobras</v>
      </c>
      <c r="N18" s="4" t="str">
        <f>VLOOKUP($Q18,TEAMS!$A$3:$D$56,2,0)</f>
        <v>Belton</v>
      </c>
      <c r="O18" s="4" t="str">
        <f>VLOOKUP($I18,TEAMS!$A$3:$D$56,3,0)</f>
        <v>Open</v>
      </c>
      <c r="P18" s="4">
        <v>7</v>
      </c>
      <c r="Q18" s="4">
        <v>21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B19">
        <f>I19</f>
        <v>20</v>
      </c>
      <c r="C19">
        <f>K19</f>
        <v>21</v>
      </c>
      <c r="D19">
        <f t="shared" si="0"/>
        <v>10</v>
      </c>
      <c r="E19">
        <f t="shared" si="0"/>
        <v>47</v>
      </c>
      <c r="F19" s="4" t="str">
        <f>VLOOKUP(I19,TEAMS!A15:D68,4,0)</f>
        <v>Wednesday</v>
      </c>
      <c r="G19" s="25">
        <f>VLOOKUP(F19,$F$40:$G$43,2,FALSE)</f>
        <v>46141</v>
      </c>
      <c r="H19" s="4">
        <v>3</v>
      </c>
      <c r="I19" s="4">
        <v>20</v>
      </c>
      <c r="J19" s="4" t="str">
        <f>VLOOKUP($I19,TEAMS!$A$3:$D$56,2,0)</f>
        <v>White Knights</v>
      </c>
      <c r="K19" s="4">
        <v>21</v>
      </c>
      <c r="L19" s="4" t="str">
        <f>VLOOKUP($K19,TEAMS!$A$3:$D$56,2,0)</f>
        <v>Belton</v>
      </c>
      <c r="M19" s="4" t="str">
        <f>VLOOKUP($P19,TEAMS!$A$3:$D$56,2,0)</f>
        <v>Black Knights</v>
      </c>
      <c r="N19" s="4" t="str">
        <f>VLOOKUP($Q19,TEAMS!$A$3:$D$56,2,0)</f>
        <v>BYE WEEK</v>
      </c>
      <c r="O19" s="4" t="str">
        <f>VLOOKUP($I19,TEAMS!$A$3:$D$56,3,0)</f>
        <v>Hewett</v>
      </c>
      <c r="P19" s="4">
        <v>10</v>
      </c>
      <c r="Q19" s="4">
        <v>47</v>
      </c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B20">
        <f>I20</f>
        <v>22</v>
      </c>
      <c r="C20">
        <f>K20</f>
        <v>18</v>
      </c>
      <c r="D20">
        <f t="shared" si="0"/>
        <v>30</v>
      </c>
      <c r="E20">
        <f t="shared" si="0"/>
        <v>26</v>
      </c>
      <c r="F20" s="4" t="str">
        <f>VLOOKUP(I20,TEAMS!A16:D69,4,0)</f>
        <v>Tuesday</v>
      </c>
      <c r="G20" s="25">
        <f>VLOOKUP(F20,$F$40:$G$43,2,FALSE)</f>
        <v>46140</v>
      </c>
      <c r="H20" s="4">
        <v>3</v>
      </c>
      <c r="I20" s="4">
        <v>22</v>
      </c>
      <c r="J20" s="4" t="str">
        <f>VLOOKUP($I20,TEAMS!$A$3:$D$56,2,0)</f>
        <v>Wrens</v>
      </c>
      <c r="K20" s="4">
        <v>18</v>
      </c>
      <c r="L20" s="4" t="str">
        <f>VLOOKUP($K20,TEAMS!$A$3:$D$56,2,0)</f>
        <v>Venus</v>
      </c>
      <c r="M20" s="4" t="str">
        <f>VLOOKUP($P20,TEAMS!$A$3:$D$56,2,0)</f>
        <v>Watton Wolves</v>
      </c>
      <c r="N20" s="4" t="str">
        <f>VLOOKUP($Q20,TEAMS!$A$3:$D$56,2,0)</f>
        <v>TB Shetlands</v>
      </c>
      <c r="O20" s="4" t="str">
        <f>VLOOKUP($I20,TEAMS!$A$3:$D$56,3,0)</f>
        <v>Open</v>
      </c>
      <c r="P20" s="4">
        <v>30</v>
      </c>
      <c r="Q20" s="4">
        <v>26</v>
      </c>
      <c r="S20" s="7"/>
      <c r="T20" s="8"/>
      <c r="U20" s="8"/>
      <c r="V20" s="8"/>
      <c r="W20" s="8"/>
      <c r="X20" s="8"/>
      <c r="Y20" s="8"/>
      <c r="Z20" s="9"/>
    </row>
    <row r="21" spans="1:26" x14ac:dyDescent="0.25">
      <c r="F21" s="4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A22" s="47"/>
      <c r="B22">
        <f>I22</f>
        <v>28</v>
      </c>
      <c r="C22">
        <f>K22</f>
        <v>29</v>
      </c>
      <c r="D22">
        <f t="shared" si="0"/>
        <v>15</v>
      </c>
      <c r="E22">
        <f t="shared" si="0"/>
        <v>17</v>
      </c>
      <c r="F22" s="46" t="s">
        <v>100</v>
      </c>
      <c r="G22" s="25">
        <f>VLOOKUP(F22,$F$40:$G$43,2,FALSE)</f>
        <v>46141</v>
      </c>
      <c r="H22" s="4">
        <v>4</v>
      </c>
      <c r="I22" s="4">
        <v>28</v>
      </c>
      <c r="J22" s="46" t="str">
        <f>VLOOKUP($I22,TEAMS!$A$3:$D$56,2,0)</f>
        <v>Hethersett Rockets</v>
      </c>
      <c r="K22" s="4">
        <v>29</v>
      </c>
      <c r="L22" s="4" t="str">
        <f>VLOOKUP($K22,TEAMS!$A$3:$D$56,2,0)</f>
        <v>NCF Emerald</v>
      </c>
      <c r="M22" s="4" t="str">
        <f>VLOOKUP($P22,TEAMS!$A$3:$D$56,2,0)</f>
        <v>Cliff Park</v>
      </c>
      <c r="N22" s="4" t="str">
        <f>VLOOKUP($Q22,TEAMS!$A$3:$D$56,2,0)</f>
        <v>Blades</v>
      </c>
      <c r="O22" s="4" t="str">
        <f>VLOOKUP($I22,TEAMS!$A$3:$D$56,3,0)</f>
        <v>Hellesdon High</v>
      </c>
      <c r="P22" s="4">
        <v>15</v>
      </c>
      <c r="Q22" s="4">
        <v>17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A23" s="47"/>
      <c r="B23">
        <f>I23</f>
        <v>26</v>
      </c>
      <c r="C23">
        <f>K23</f>
        <v>32</v>
      </c>
      <c r="D23">
        <f t="shared" si="0"/>
        <v>22</v>
      </c>
      <c r="E23">
        <f t="shared" si="0"/>
        <v>27</v>
      </c>
      <c r="F23" s="4" t="str">
        <f>VLOOKUP(I23,TEAMS!A20:D75,4,0)</f>
        <v>Wednesday</v>
      </c>
      <c r="G23" s="25">
        <f>VLOOKUP(F23,$F$40:$G$43,2,FALSE)</f>
        <v>46141</v>
      </c>
      <c r="H23" s="4">
        <v>4</v>
      </c>
      <c r="I23" s="4">
        <v>26</v>
      </c>
      <c r="J23" s="4" t="str">
        <f>VLOOKUP($I23,TEAMS!$A$3:$D$56,2,0)</f>
        <v>TB Shetlands</v>
      </c>
      <c r="K23" s="4">
        <v>32</v>
      </c>
      <c r="L23" s="4" t="str">
        <f>VLOOKUP($K23,TEAMS!$A$3:$D$56,2,0)</f>
        <v>Red Hot Chillies</v>
      </c>
      <c r="M23" s="4" t="str">
        <f>VLOOKUP($P23,TEAMS!$A$3:$D$56,2,0)</f>
        <v>Wrens</v>
      </c>
      <c r="N23" s="4" t="str">
        <f>VLOOKUP($Q23,TEAMS!$A$3:$D$56,2,0)</f>
        <v>Falcons</v>
      </c>
      <c r="O23" s="4" t="str">
        <f>VLOOKUP($I23,TEAMS!$A$3:$D$56,3,0)</f>
        <v>Sprowston</v>
      </c>
      <c r="P23" s="4">
        <v>22</v>
      </c>
      <c r="Q23" s="4">
        <v>27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A24" s="47"/>
      <c r="B24">
        <f>I24</f>
        <v>27</v>
      </c>
      <c r="C24">
        <f>K24</f>
        <v>31</v>
      </c>
      <c r="D24">
        <f t="shared" si="0"/>
        <v>24</v>
      </c>
      <c r="E24">
        <f t="shared" si="0"/>
        <v>25</v>
      </c>
      <c r="F24" s="4" t="str">
        <f>VLOOKUP(I24,TEAMS!A21:D76,4,0)</f>
        <v>Tuesday</v>
      </c>
      <c r="G24" s="25">
        <f>VLOOKUP(F24,$F$40:$G$43,2,FALSE)</f>
        <v>46140</v>
      </c>
      <c r="H24" s="4">
        <v>4</v>
      </c>
      <c r="I24" s="4">
        <v>27</v>
      </c>
      <c r="J24" s="4" t="str">
        <f>VLOOKUP($I24,TEAMS!$A$3:$D$56,2,0)</f>
        <v>Falcons</v>
      </c>
      <c r="K24" s="4">
        <v>31</v>
      </c>
      <c r="L24" s="4" t="str">
        <f>VLOOKUP($K24,TEAMS!$A$3:$D$56,2,0)</f>
        <v>Trailblazers</v>
      </c>
      <c r="M24" s="4" t="str">
        <f>VLOOKUP($P24,TEAMS!$A$3:$D$56,2,0)</f>
        <v>Icenians</v>
      </c>
      <c r="N24" s="4" t="str">
        <f>VLOOKUP($Q24,TEAMS!$A$3:$D$56,2,0)</f>
        <v>NU Ruby</v>
      </c>
      <c r="O24" s="46" t="str">
        <f>VLOOKUP($I24,TEAMS!$A$3:$D$56,3,0)</f>
        <v>City</v>
      </c>
      <c r="P24" s="4">
        <v>24</v>
      </c>
      <c r="Q24" s="4">
        <v>25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A25" s="47"/>
      <c r="B25">
        <f>I25</f>
        <v>25</v>
      </c>
      <c r="C25">
        <f>K25</f>
        <v>30</v>
      </c>
      <c r="D25">
        <f t="shared" si="0"/>
        <v>9</v>
      </c>
      <c r="E25">
        <f t="shared" si="0"/>
        <v>31</v>
      </c>
      <c r="F25" s="4" t="str">
        <f>VLOOKUP(I25,TEAMS!A18:D73,4,0)</f>
        <v>Wednesday</v>
      </c>
      <c r="G25" s="25">
        <f>VLOOKUP(F25,$F$40:$G$43,2,FALSE)</f>
        <v>46141</v>
      </c>
      <c r="H25" s="4">
        <v>4</v>
      </c>
      <c r="I25" s="4">
        <v>25</v>
      </c>
      <c r="J25" s="4" t="str">
        <f>VLOOKUP($I25,TEAMS!$A$3:$D$56,2,0)</f>
        <v>NU Ruby</v>
      </c>
      <c r="K25" s="4">
        <v>30</v>
      </c>
      <c r="L25" s="4" t="str">
        <f>VLOOKUP($K25,TEAMS!$A$3:$D$56,2,0)</f>
        <v>Watton Wolves</v>
      </c>
      <c r="M25" s="4" t="str">
        <f>VLOOKUP($P25,TEAMS!$A$3:$D$56,2,0)</f>
        <v>Phoenix</v>
      </c>
      <c r="N25" s="4" t="str">
        <f>VLOOKUP($Q25,TEAMS!$A$3:$D$56,2,0)</f>
        <v>Trailblazers</v>
      </c>
      <c r="O25" s="4" t="str">
        <f>VLOOKUP($I25,TEAMS!$A$3:$D$56,3,0)</f>
        <v>UEA</v>
      </c>
      <c r="P25" s="4">
        <v>9</v>
      </c>
      <c r="Q25" s="4">
        <v>31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A26" s="47"/>
      <c r="F26" s="4"/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A27" s="47"/>
      <c r="B27">
        <f>I27</f>
        <v>35</v>
      </c>
      <c r="C27">
        <f>K27</f>
        <v>39</v>
      </c>
      <c r="D27">
        <f t="shared" si="0"/>
        <v>28</v>
      </c>
      <c r="E27">
        <f t="shared" si="0"/>
        <v>46</v>
      </c>
      <c r="F27" s="4" t="s">
        <v>99</v>
      </c>
      <c r="G27" s="25">
        <f t="shared" ref="G27:G30" si="1">VLOOKUP(F27,$F$40:$G$43,2,FALSE)</f>
        <v>46139</v>
      </c>
      <c r="H27" s="4">
        <v>5</v>
      </c>
      <c r="I27" s="4">
        <v>35</v>
      </c>
      <c r="J27" s="4" t="str">
        <f>VLOOKUP($I27,TEAMS!$A$3:$D$56,2,0)</f>
        <v>Gems</v>
      </c>
      <c r="K27" s="4">
        <v>39</v>
      </c>
      <c r="L27" s="4" t="str">
        <f>VLOOKUP($K27,TEAMS!$A$3:$D$56,2,0)</f>
        <v>Tigers</v>
      </c>
      <c r="M27" s="4" t="str">
        <f>VLOOKUP($P27,TEAMS!$A$3:$D$56,2,0)</f>
        <v>Hethersett Rockets</v>
      </c>
      <c r="N27" s="4" t="str">
        <f>VLOOKUP($Q27,TEAMS!$A$3:$D$56,2,0)</f>
        <v>Doves</v>
      </c>
      <c r="O27" s="4" t="str">
        <f>VLOOKUP($I27,TEAMS!$A$3:$D$56,3,0)</f>
        <v>Hewett</v>
      </c>
      <c r="P27" s="4">
        <v>28</v>
      </c>
      <c r="Q27" s="4">
        <v>46</v>
      </c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A28" s="47"/>
      <c r="B28">
        <f>I28</f>
        <v>40</v>
      </c>
      <c r="C28">
        <f>K28</f>
        <v>33</v>
      </c>
      <c r="D28">
        <f t="shared" si="0"/>
        <v>0</v>
      </c>
      <c r="E28">
        <f t="shared" si="0"/>
        <v>0</v>
      </c>
      <c r="F28" s="4">
        <f>VLOOKUP(I28,TEAMS!A24:D79,4,0)</f>
        <v>0</v>
      </c>
      <c r="G28" s="25" t="e">
        <f t="shared" si="1"/>
        <v>#N/A</v>
      </c>
      <c r="H28" s="4">
        <v>5</v>
      </c>
      <c r="I28" s="4">
        <v>40</v>
      </c>
      <c r="J28" s="4" t="str">
        <f>VLOOKUP($I28,TEAMS!$A$3:$D$56,2,0)</f>
        <v>BYE WEEK</v>
      </c>
      <c r="K28" s="4">
        <v>33</v>
      </c>
      <c r="L28" s="4" t="str">
        <f>VLOOKUP($K28,TEAMS!$A$3:$D$56,2,0)</f>
        <v>Hornets</v>
      </c>
      <c r="M28" s="4" t="e">
        <f>VLOOKUP($P28,TEAMS!$A$3:$D$56,2,0)</f>
        <v>#N/A</v>
      </c>
      <c r="N28" s="4" t="e">
        <f>VLOOKUP($Q28,TEAMS!$A$3:$D$56,2,0)</f>
        <v>#N/A</v>
      </c>
      <c r="O28" s="4">
        <f>VLOOKUP($I28,TEAMS!$A$3:$D$56,3,0)</f>
        <v>0</v>
      </c>
      <c r="P28" s="4"/>
      <c r="Q28" s="4"/>
      <c r="S28" s="7"/>
      <c r="T28" s="8"/>
      <c r="U28" s="8"/>
      <c r="V28" s="8"/>
      <c r="W28" s="8"/>
      <c r="X28" s="8"/>
      <c r="Y28" s="8"/>
      <c r="Z28" s="9"/>
    </row>
    <row r="29" spans="1:26" x14ac:dyDescent="0.25">
      <c r="A29" s="47"/>
      <c r="B29">
        <f>I29</f>
        <v>36</v>
      </c>
      <c r="C29">
        <f>K29</f>
        <v>34</v>
      </c>
      <c r="D29">
        <f t="shared" si="0"/>
        <v>37</v>
      </c>
      <c r="E29">
        <f t="shared" si="0"/>
        <v>38</v>
      </c>
      <c r="F29" s="4" t="str">
        <f>VLOOKUP(I29,TEAMS!A25:D80,4,0)</f>
        <v>Thursday</v>
      </c>
      <c r="G29" s="25">
        <f t="shared" si="1"/>
        <v>46142</v>
      </c>
      <c r="H29" s="4">
        <v>5</v>
      </c>
      <c r="I29" s="4">
        <v>36</v>
      </c>
      <c r="J29" s="4" t="str">
        <f>VLOOKUP($I29,TEAMS!$A$3:$D$56,2,0)</f>
        <v>TB Fillies</v>
      </c>
      <c r="K29" s="4">
        <v>34</v>
      </c>
      <c r="L29" s="4" t="str">
        <f>VLOOKUP($K29,TEAMS!$A$3:$D$56,2,0)</f>
        <v>NU Amber</v>
      </c>
      <c r="M29" s="4" t="str">
        <f>VLOOKUP($P29,TEAMS!$A$3:$D$56,2,0)</f>
        <v>First Home Improvements</v>
      </c>
      <c r="N29" s="4" t="str">
        <f>VLOOKUP($Q29,TEAMS!$A$3:$D$56,2,0)</f>
        <v>NU Red</v>
      </c>
      <c r="O29" s="4" t="str">
        <f>VLOOKUP($I29,TEAMS!$A$3:$D$56,3,0)</f>
        <v>Sprowston</v>
      </c>
      <c r="P29" s="4">
        <v>37</v>
      </c>
      <c r="Q29" s="4">
        <v>38</v>
      </c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B30">
        <f>I30</f>
        <v>37</v>
      </c>
      <c r="C30">
        <f>K30</f>
        <v>38</v>
      </c>
      <c r="D30">
        <f t="shared" si="0"/>
        <v>29</v>
      </c>
      <c r="E30">
        <f t="shared" si="0"/>
        <v>32</v>
      </c>
      <c r="F30" s="4" t="str">
        <f>VLOOKUP(I30,TEAMS!A26:D81,4,0)</f>
        <v>Monday</v>
      </c>
      <c r="G30" s="25">
        <f t="shared" si="1"/>
        <v>46139</v>
      </c>
      <c r="H30" s="4">
        <v>5</v>
      </c>
      <c r="I30" s="4">
        <v>37</v>
      </c>
      <c r="J30" s="4" t="str">
        <f>VLOOKUP($I30,TEAMS!$A$3:$D$56,2,0)</f>
        <v>First Home Improvements</v>
      </c>
      <c r="K30" s="4">
        <v>38</v>
      </c>
      <c r="L30" s="4" t="str">
        <f>VLOOKUP($K30,TEAMS!$A$3:$D$56,2,0)</f>
        <v>NU Red</v>
      </c>
      <c r="M30" s="4" t="str">
        <f>VLOOKUP($P30,TEAMS!$A$3:$D$56,2,0)</f>
        <v>NCF Emerald</v>
      </c>
      <c r="N30" s="4" t="str">
        <f>VLOOKUP($Q30,TEAMS!$A$3:$D$56,2,0)</f>
        <v>Red Hot Chillies</v>
      </c>
      <c r="O30" s="46" t="str">
        <f>VLOOKUP($I30,TEAMS!$A$3:$D$56,3,0)</f>
        <v>Open</v>
      </c>
      <c r="P30" s="4">
        <v>29</v>
      </c>
      <c r="Q30" s="4">
        <v>32</v>
      </c>
      <c r="S30" s="5"/>
      <c r="T30" s="4"/>
      <c r="U30" s="4"/>
      <c r="V30" s="4"/>
      <c r="W30" s="4"/>
      <c r="X30" s="4"/>
      <c r="Y30" s="4"/>
      <c r="Z30" s="6"/>
    </row>
    <row r="31" spans="1:26" x14ac:dyDescent="0.25"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B32">
        <f>I32</f>
        <v>43</v>
      </c>
      <c r="C32">
        <f>K32</f>
        <v>47</v>
      </c>
      <c r="D32">
        <f t="shared" si="0"/>
        <v>0</v>
      </c>
      <c r="E32">
        <f t="shared" si="0"/>
        <v>0</v>
      </c>
      <c r="F32" s="4"/>
      <c r="G32" s="25" t="e">
        <f>VLOOKUP(F32,$F$40:$G$43,2,FALSE)</f>
        <v>#N/A</v>
      </c>
      <c r="H32" s="4">
        <v>6</v>
      </c>
      <c r="I32" s="4">
        <v>43</v>
      </c>
      <c r="J32" s="4" t="str">
        <f>VLOOKUP($I32,TEAMS!$A$3:$D$56,2,0)</f>
        <v xml:space="preserve">Trowse  </v>
      </c>
      <c r="K32" s="4">
        <v>47</v>
      </c>
      <c r="L32" s="4" t="str">
        <f>VLOOKUP($K32,TEAMS!$A$3:$D$56,2,0)</f>
        <v>BYE WEEK</v>
      </c>
      <c r="M32" s="4" t="e">
        <f>VLOOKUP($P32,TEAMS!$A$3:$D$56,2,0)</f>
        <v>#N/A</v>
      </c>
      <c r="N32" s="4" t="e">
        <f>VLOOKUP($Q32,TEAMS!$A$3:$D$56,2,0)</f>
        <v>#N/A</v>
      </c>
      <c r="O32" s="4"/>
      <c r="P32" s="4"/>
      <c r="Q32" s="4"/>
      <c r="S32" s="5"/>
      <c r="T32" s="4"/>
      <c r="U32" s="4"/>
      <c r="V32" s="4"/>
      <c r="W32" s="4"/>
      <c r="X32" s="4"/>
      <c r="Y32" s="4"/>
      <c r="Z32" s="6"/>
    </row>
    <row r="33" spans="1:26" x14ac:dyDescent="0.25">
      <c r="B33">
        <f>I33</f>
        <v>48</v>
      </c>
      <c r="C33">
        <f>K33</f>
        <v>41</v>
      </c>
      <c r="D33">
        <f t="shared" si="0"/>
        <v>0</v>
      </c>
      <c r="E33">
        <f t="shared" si="0"/>
        <v>0</v>
      </c>
      <c r="F33" s="4">
        <f>VLOOKUP(I33,TEAMS!A28:D83,4,0)</f>
        <v>0</v>
      </c>
      <c r="G33" s="25" t="e">
        <f>VLOOKUP(F33,$F$40:$G$43,2,FALSE)</f>
        <v>#N/A</v>
      </c>
      <c r="H33" s="4">
        <v>6</v>
      </c>
      <c r="I33" s="4">
        <v>48</v>
      </c>
      <c r="J33" s="4" t="str">
        <f>VLOOKUP($I33,TEAMS!$A$3:$D$56,2,0)</f>
        <v>BYE WEEK</v>
      </c>
      <c r="K33" s="4">
        <v>41</v>
      </c>
      <c r="L33" s="4" t="str">
        <f>VLOOKUP($K33,TEAMS!$A$3:$D$56,2,0)</f>
        <v>Dragons</v>
      </c>
      <c r="M33" s="4" t="e">
        <f>VLOOKUP($P33,TEAMS!$A$3:$D$56,2,0)</f>
        <v>#N/A</v>
      </c>
      <c r="N33" s="4" t="e">
        <f>VLOOKUP($Q33,TEAMS!$A$3:$D$56,2,0)</f>
        <v>#N/A</v>
      </c>
      <c r="O33" s="4">
        <f>VLOOKUP($I33,TEAMS!$A$3:$D$56,3,0)</f>
        <v>0</v>
      </c>
      <c r="P33" s="4"/>
      <c r="Q33" s="4"/>
      <c r="S33" s="5"/>
      <c r="T33" s="4"/>
      <c r="U33" s="4"/>
      <c r="V33" s="4"/>
      <c r="W33" s="4"/>
      <c r="X33" s="4"/>
      <c r="Y33" s="4"/>
      <c r="Z33" s="6"/>
    </row>
    <row r="34" spans="1:26" x14ac:dyDescent="0.25">
      <c r="B34">
        <f>I34</f>
        <v>44</v>
      </c>
      <c r="C34">
        <f>K34</f>
        <v>42</v>
      </c>
      <c r="D34">
        <f t="shared" si="0"/>
        <v>45</v>
      </c>
      <c r="E34">
        <f t="shared" si="0"/>
        <v>43</v>
      </c>
      <c r="F34" s="4" t="str">
        <f>VLOOKUP(I34,TEAMS!A29:D84,4,0)</f>
        <v>Monday</v>
      </c>
      <c r="G34" s="25">
        <f>VLOOKUP(F34,$F$40:$G$43,2,FALSE)</f>
        <v>46139</v>
      </c>
      <c r="H34" s="4">
        <v>6</v>
      </c>
      <c r="I34" s="4">
        <v>44</v>
      </c>
      <c r="J34" s="4" t="str">
        <f>VLOOKUP($I34,TEAMS!$A$3:$D$56,2,0)</f>
        <v>Cromer Vipers</v>
      </c>
      <c r="K34" s="4">
        <v>42</v>
      </c>
      <c r="L34" s="4" t="str">
        <f>VLOOKUP($K34,TEAMS!$A$3:$D$56,2,0)</f>
        <v>TB Ponies</v>
      </c>
      <c r="M34" s="4" t="str">
        <f>VLOOKUP($P34,TEAMS!$A$3:$D$56,2,0)</f>
        <v>NCF Onyx</v>
      </c>
      <c r="N34" s="4" t="str">
        <f>VLOOKUP($Q34,TEAMS!$A$3:$D$56,2,0)</f>
        <v xml:space="preserve">Trowse  </v>
      </c>
      <c r="O34" s="4" t="str">
        <f>VLOOKUP($I34,TEAMS!$A$3:$D$56,3,0)</f>
        <v>Hellesdon High</v>
      </c>
      <c r="P34" s="4">
        <v>45</v>
      </c>
      <c r="Q34" s="4">
        <v>43</v>
      </c>
      <c r="S34" s="5"/>
      <c r="T34" s="4"/>
      <c r="U34" s="4"/>
      <c r="V34" s="4"/>
      <c r="W34" s="4"/>
      <c r="X34" s="4"/>
      <c r="Y34" s="4"/>
      <c r="Z34" s="6"/>
    </row>
    <row r="35" spans="1:26" x14ac:dyDescent="0.25">
      <c r="B35">
        <f>I35</f>
        <v>46</v>
      </c>
      <c r="C35">
        <f>K35</f>
        <v>45</v>
      </c>
      <c r="D35">
        <f t="shared" ref="D35:E35" si="2">P35</f>
        <v>44</v>
      </c>
      <c r="E35">
        <f t="shared" si="2"/>
        <v>42</v>
      </c>
      <c r="F35" s="53" t="s">
        <v>101</v>
      </c>
      <c r="G35" s="25">
        <f>VLOOKUP(F35,$F$40:$G$43,2,FALSE)</f>
        <v>46140</v>
      </c>
      <c r="H35" s="4">
        <v>6</v>
      </c>
      <c r="I35" s="4">
        <v>46</v>
      </c>
      <c r="J35" s="53" t="str">
        <f>VLOOKUP($I35,TEAMS!$A$3:$D$56,2,0)</f>
        <v>Doves</v>
      </c>
      <c r="K35" s="4">
        <v>45</v>
      </c>
      <c r="L35" s="4" t="str">
        <f>VLOOKUP($K35,TEAMS!$A$3:$D$56,2,0)</f>
        <v>NCF Onyx</v>
      </c>
      <c r="M35" s="4" t="str">
        <f>VLOOKUP($P35,TEAMS!$A$3:$D$56,2,0)</f>
        <v>Cromer Vipers</v>
      </c>
      <c r="N35" s="4" t="str">
        <f>VLOOKUP($Q35,TEAMS!$A$3:$D$56,2,0)</f>
        <v>TB Ponies</v>
      </c>
      <c r="O35" s="53" t="s">
        <v>129</v>
      </c>
      <c r="P35" s="4">
        <v>44</v>
      </c>
      <c r="Q35" s="4">
        <v>42</v>
      </c>
      <c r="S35" s="5"/>
      <c r="T35" s="4"/>
      <c r="U35" s="4"/>
      <c r="V35" s="4"/>
      <c r="W35" s="4"/>
      <c r="X35" s="4"/>
      <c r="Y35" s="4"/>
      <c r="Z35" s="6"/>
    </row>
    <row r="36" spans="1:26" ht="16.5" thickBot="1" x14ac:dyDescent="0.3">
      <c r="G36" s="3"/>
      <c r="S36" s="29"/>
      <c r="T36" s="30"/>
      <c r="U36" s="30"/>
      <c r="V36" s="30"/>
      <c r="W36" s="30"/>
      <c r="X36" s="30"/>
      <c r="Y36" s="30"/>
      <c r="Z36" s="31"/>
    </row>
    <row r="37" spans="1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1:26" x14ac:dyDescent="0.25">
      <c r="S38" s="5"/>
      <c r="T38" s="4"/>
      <c r="U38" s="4"/>
      <c r="V38" s="4"/>
      <c r="W38" s="4"/>
      <c r="X38" s="4"/>
      <c r="Y38" s="4"/>
      <c r="Z38" s="6"/>
    </row>
    <row r="39" spans="1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131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1:26" x14ac:dyDescent="0.25">
      <c r="A40" t="s">
        <v>95</v>
      </c>
      <c r="F40" s="34" t="s">
        <v>4</v>
      </c>
      <c r="G40" s="25">
        <f>G3</f>
        <v>46139</v>
      </c>
      <c r="H40" s="4">
        <f t="shared" ref="H40:M43" si="3">COUNTIFS($O$7:$O$35,H$39,$F$7:$F$35,$F40)</f>
        <v>0</v>
      </c>
      <c r="I40" s="62">
        <f t="shared" si="3"/>
        <v>0</v>
      </c>
      <c r="J40" s="4">
        <f t="shared" si="3"/>
        <v>1</v>
      </c>
      <c r="K40" s="4">
        <f t="shared" si="3"/>
        <v>3</v>
      </c>
      <c r="L40" s="4">
        <f t="shared" si="3"/>
        <v>0</v>
      </c>
      <c r="M40" s="62">
        <f t="shared" si="3"/>
        <v>0</v>
      </c>
      <c r="N40" s="4">
        <f>COUNTIFS($O$7:$O$35,N$39,$F$7:$F$35,$F40)</f>
        <v>1</v>
      </c>
      <c r="O40" s="4">
        <f t="shared" ref="O40:P43" si="4">COUNTIFS($O$7:$O$35,O$39,$F$7:$F$35,$F40)</f>
        <v>0</v>
      </c>
      <c r="P40" s="4">
        <f t="shared" si="4"/>
        <v>0</v>
      </c>
      <c r="Q40">
        <f>SUM(H40:P40)</f>
        <v>5</v>
      </c>
      <c r="S40" s="5"/>
      <c r="T40" s="4"/>
      <c r="U40" s="4"/>
      <c r="V40" s="4"/>
      <c r="W40" s="4"/>
      <c r="X40" s="4"/>
      <c r="Y40" s="4"/>
      <c r="Z40" s="6"/>
    </row>
    <row r="41" spans="1:26" x14ac:dyDescent="0.25">
      <c r="F41" s="4" t="s">
        <v>3</v>
      </c>
      <c r="G41" s="25">
        <f>G40+1</f>
        <v>46140</v>
      </c>
      <c r="H41" s="4">
        <f t="shared" si="3"/>
        <v>1</v>
      </c>
      <c r="I41" s="62">
        <f t="shared" si="3"/>
        <v>0</v>
      </c>
      <c r="J41" s="4">
        <f t="shared" si="3"/>
        <v>1</v>
      </c>
      <c r="K41" s="4">
        <v>3</v>
      </c>
      <c r="L41" s="4">
        <f t="shared" si="3"/>
        <v>1</v>
      </c>
      <c r="M41" s="62">
        <f t="shared" si="3"/>
        <v>0</v>
      </c>
      <c r="N41" s="4">
        <f>COUNTIFS($O$7:$O$35,N$39,$F$7:$F$35,$F41)</f>
        <v>0</v>
      </c>
      <c r="O41" s="4">
        <f t="shared" si="4"/>
        <v>1</v>
      </c>
      <c r="P41" s="4">
        <f t="shared" si="4"/>
        <v>0</v>
      </c>
      <c r="Q41">
        <f>SUM(H41:P41)</f>
        <v>7</v>
      </c>
      <c r="S41" s="5"/>
      <c r="T41" s="4"/>
      <c r="U41" s="4"/>
      <c r="V41" s="4"/>
      <c r="W41" s="4"/>
      <c r="X41" s="4"/>
      <c r="Y41" s="4"/>
      <c r="Z41" s="6"/>
    </row>
    <row r="42" spans="1:26" x14ac:dyDescent="0.25">
      <c r="F42" s="4" t="s">
        <v>1</v>
      </c>
      <c r="G42" s="25">
        <f>G41+1</f>
        <v>46141</v>
      </c>
      <c r="H42" s="4">
        <f t="shared" si="3"/>
        <v>3</v>
      </c>
      <c r="I42" s="62">
        <f t="shared" si="3"/>
        <v>0</v>
      </c>
      <c r="J42" s="4">
        <f t="shared" si="3"/>
        <v>1</v>
      </c>
      <c r="K42" s="4">
        <f t="shared" si="3"/>
        <v>1</v>
      </c>
      <c r="L42" s="4">
        <f t="shared" si="3"/>
        <v>0</v>
      </c>
      <c r="M42" s="62">
        <f t="shared" si="3"/>
        <v>0</v>
      </c>
      <c r="N42" s="4">
        <f>COUNTIFS($O$7:$O$35,N$39,$F$7:$F$35,$F42)</f>
        <v>1</v>
      </c>
      <c r="O42" s="4">
        <f t="shared" si="4"/>
        <v>2</v>
      </c>
      <c r="P42" s="32">
        <f t="shared" si="4"/>
        <v>0</v>
      </c>
      <c r="Q42">
        <f>SUM(H42:P42)</f>
        <v>8</v>
      </c>
      <c r="S42" s="5"/>
      <c r="T42" s="4"/>
      <c r="U42" s="4"/>
      <c r="V42" s="4"/>
      <c r="W42" s="4"/>
      <c r="X42" s="4"/>
      <c r="Y42" s="4"/>
      <c r="Z42" s="6"/>
    </row>
    <row r="43" spans="1:26" x14ac:dyDescent="0.25">
      <c r="F43" s="4" t="s">
        <v>2</v>
      </c>
      <c r="G43" s="25">
        <f>G42+1</f>
        <v>46142</v>
      </c>
      <c r="H43" s="4">
        <f t="shared" si="3"/>
        <v>0</v>
      </c>
      <c r="I43" s="62">
        <f t="shared" si="3"/>
        <v>0</v>
      </c>
      <c r="J43" s="4">
        <f t="shared" si="3"/>
        <v>0</v>
      </c>
      <c r="K43" s="32">
        <f t="shared" si="3"/>
        <v>0</v>
      </c>
      <c r="L43" s="4">
        <f t="shared" si="3"/>
        <v>0</v>
      </c>
      <c r="M43" s="62">
        <f t="shared" si="3"/>
        <v>0</v>
      </c>
      <c r="N43" s="4">
        <f>COUNTIFS($O$7:$O$35,N$39,$F$7:$F$35,$F43)</f>
        <v>0</v>
      </c>
      <c r="O43" s="4">
        <f t="shared" si="4"/>
        <v>1</v>
      </c>
      <c r="P43" s="4">
        <f t="shared" si="4"/>
        <v>0</v>
      </c>
      <c r="Q43">
        <f>SUM(H43:P43)</f>
        <v>1</v>
      </c>
      <c r="S43" s="5"/>
      <c r="T43" s="4"/>
      <c r="U43" s="4"/>
      <c r="V43" s="4"/>
      <c r="W43" s="4"/>
      <c r="X43" s="4"/>
      <c r="Y43" s="4"/>
      <c r="Z43" s="6"/>
    </row>
    <row r="44" spans="1:26" ht="16.5" thickBot="1" x14ac:dyDescent="0.3">
      <c r="Q44" s="47">
        <f>SUM(Q40:Q43)</f>
        <v>21</v>
      </c>
      <c r="S44" s="7"/>
      <c r="T44" s="4"/>
      <c r="U44" s="8"/>
      <c r="V44" s="8"/>
      <c r="W44" s="8"/>
      <c r="X44" s="8"/>
      <c r="Y44" s="8"/>
      <c r="Z44" s="9"/>
    </row>
    <row r="45" spans="1:26" x14ac:dyDescent="0.25">
      <c r="S45" s="10"/>
      <c r="T45" s="11"/>
      <c r="U45" s="11"/>
      <c r="V45" s="11"/>
      <c r="W45" s="11"/>
      <c r="X45" s="11"/>
      <c r="Y45" s="11"/>
      <c r="Z45" s="12"/>
    </row>
    <row r="46" spans="1:26" x14ac:dyDescent="0.25">
      <c r="S46" s="5"/>
      <c r="T46" s="4"/>
      <c r="U46" s="4"/>
      <c r="V46" s="4"/>
      <c r="W46" s="4"/>
      <c r="X46" s="4"/>
      <c r="Y46" s="4"/>
      <c r="Z46" s="6"/>
    </row>
    <row r="47" spans="1:26" x14ac:dyDescent="0.25">
      <c r="S47" s="5"/>
      <c r="T47" s="4"/>
      <c r="U47" s="4"/>
      <c r="V47" s="4"/>
      <c r="W47" s="4"/>
      <c r="X47" s="4"/>
      <c r="Y47" s="4"/>
      <c r="Z47" s="6"/>
    </row>
    <row r="48" spans="1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4"/>
      <c r="U50" s="4"/>
      <c r="V50" s="4"/>
      <c r="W50" s="4"/>
      <c r="X50" s="4"/>
      <c r="Y50" s="4"/>
      <c r="Z50" s="6"/>
    </row>
    <row r="51" spans="19:26" x14ac:dyDescent="0.25">
      <c r="S51" s="5"/>
      <c r="T51" s="4"/>
      <c r="U51" s="4"/>
      <c r="V51" s="4"/>
      <c r="W51" s="4"/>
      <c r="X51" s="4"/>
      <c r="Y51" s="4"/>
      <c r="Z51" s="6"/>
    </row>
    <row r="52" spans="19:26" ht="16.5" thickBot="1" x14ac:dyDescent="0.3">
      <c r="S52" s="7"/>
      <c r="T52" s="8"/>
      <c r="U52" s="8"/>
      <c r="V52" s="8"/>
      <c r="W52" s="8"/>
      <c r="X52" s="8"/>
      <c r="Y52" s="8"/>
      <c r="Z52" s="9"/>
    </row>
  </sheetData>
  <sortState xmlns:xlrd2="http://schemas.microsoft.com/office/spreadsheetml/2017/richdata2" ref="A7:P39">
    <sortCondition ref="H7:H39"/>
    <sortCondition ref="G7:G39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116" priority="11" operator="greaterThan">
      <formula>4</formula>
    </cfRule>
  </conditionalFormatting>
  <conditionalFormatting sqref="I40:I43">
    <cfRule type="cellIs" dxfId="115" priority="10" operator="greaterThan">
      <formula>2</formula>
    </cfRule>
  </conditionalFormatting>
  <conditionalFormatting sqref="J40:J43">
    <cfRule type="cellIs" dxfId="114" priority="9" stopIfTrue="1" operator="greaterThan">
      <formula>1</formula>
    </cfRule>
  </conditionalFormatting>
  <conditionalFormatting sqref="K40:K42">
    <cfRule type="cellIs" dxfId="113" priority="8" operator="greaterThan">
      <formula>3</formula>
    </cfRule>
  </conditionalFormatting>
  <conditionalFormatting sqref="K43">
    <cfRule type="cellIs" dxfId="112" priority="7" operator="greaterThan">
      <formula>0</formula>
    </cfRule>
  </conditionalFormatting>
  <conditionalFormatting sqref="L40:L42">
    <cfRule type="cellIs" dxfId="111" priority="6" operator="greaterThan">
      <formula>4</formula>
    </cfRule>
  </conditionalFormatting>
  <conditionalFormatting sqref="L43">
    <cfRule type="cellIs" dxfId="110" priority="2" stopIfTrue="1" operator="greaterThan">
      <formula>4</formula>
    </cfRule>
  </conditionalFormatting>
  <conditionalFormatting sqref="M40:M43">
    <cfRule type="cellIs" dxfId="109" priority="1" stopIfTrue="1" operator="greaterThan">
      <formula>1</formula>
    </cfRule>
  </conditionalFormatting>
  <conditionalFormatting sqref="N40:O43">
    <cfRule type="cellIs" dxfId="108" priority="4" operator="greaterThan">
      <formula>2</formula>
    </cfRule>
  </conditionalFormatting>
  <conditionalFormatting sqref="P40:P43">
    <cfRule type="cellIs" dxfId="107" priority="3" operator="greaterThan">
      <formula>1</formula>
    </cfRule>
  </conditionalFormatting>
  <conditionalFormatting sqref="P5:Q26">
    <cfRule type="duplicateValues" dxfId="106" priority="16"/>
  </conditionalFormatting>
  <pageMargins left="0.7" right="0.7" top="0.75" bottom="0.75" header="0.3" footer="0.3"/>
  <pageSetup paperSize="9" scale="77" orientation="landscape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50"/>
    <pageSetUpPr fitToPage="1"/>
  </sheetPr>
  <dimension ref="A3:Z52"/>
  <sheetViews>
    <sheetView zoomScale="80" zoomScaleNormal="80" workbookViewId="0">
      <pane xSplit="6" ySplit="5" topLeftCell="J38" activePane="bottomRight" state="frozen"/>
      <selection pane="topRight" activeCell="G1" sqref="G1"/>
      <selection pane="bottomLeft" activeCell="A6" sqref="A6"/>
      <selection pane="bottomRight" activeCell="R4" sqref="R4:Z54"/>
    </sheetView>
  </sheetViews>
  <sheetFormatPr defaultColWidth="11" defaultRowHeight="15.75" x14ac:dyDescent="0.25"/>
  <cols>
    <col min="2" max="5" width="11" hidden="1" customWidth="1"/>
    <col min="6" max="6" width="14.125" customWidth="1"/>
    <col min="7" max="7" width="20.375" customWidth="1"/>
    <col min="8" max="8" width="9.125" customWidth="1"/>
    <col min="9" max="9" width="10.625" bestFit="1" customWidth="1"/>
    <col min="10" max="10" width="19.5" bestFit="1" customWidth="1"/>
    <col min="11" max="11" width="6" customWidth="1"/>
    <col min="12" max="12" width="18.875" bestFit="1" customWidth="1"/>
    <col min="13" max="14" width="21.625" customWidth="1"/>
    <col min="15" max="15" width="15.125" customWidth="1"/>
    <col min="16" max="16" width="7.875" bestFit="1" customWidth="1"/>
    <col min="17" max="17" width="6.125" bestFit="1" customWidth="1"/>
    <col min="18" max="18" width="5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11" hidden="1" customWidth="1"/>
    <col min="26" max="26" width="11.625" customWidth="1"/>
  </cols>
  <sheetData>
    <row r="3" spans="1:26" x14ac:dyDescent="0.25">
      <c r="F3" t="s">
        <v>31</v>
      </c>
      <c r="G3" s="26">
        <v>46146</v>
      </c>
      <c r="H3" t="s">
        <v>30</v>
      </c>
      <c r="J3" t="s">
        <v>29</v>
      </c>
      <c r="U3" s="100" t="s">
        <v>60</v>
      </c>
      <c r="V3" s="100"/>
      <c r="W3" s="1"/>
      <c r="X3" s="100" t="s">
        <v>61</v>
      </c>
      <c r="Y3" s="100"/>
      <c r="Z3" s="1"/>
    </row>
    <row r="4" spans="1:26" ht="16.5" thickBot="1" x14ac:dyDescent="0.3">
      <c r="B4" s="100" t="s">
        <v>60</v>
      </c>
      <c r="C4" s="100"/>
      <c r="D4" s="100" t="s">
        <v>61</v>
      </c>
      <c r="E4" s="100"/>
    </row>
    <row r="5" spans="1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1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1:26" x14ac:dyDescent="0.25">
      <c r="B7">
        <f>I7</f>
        <v>8</v>
      </c>
      <c r="C7">
        <f>K7</f>
        <v>5</v>
      </c>
      <c r="D7">
        <f>P7</f>
        <v>11</v>
      </c>
      <c r="E7">
        <f>Q7</f>
        <v>13</v>
      </c>
      <c r="F7" s="4" t="str">
        <f>VLOOKUP(I7,TEAMS!A3:D56,4,0)</f>
        <v>Wednesday</v>
      </c>
      <c r="G7" s="25">
        <f>VLOOKUP(F7,$F$40:$G$43,2,FALSE)</f>
        <v>46148</v>
      </c>
      <c r="H7" s="4">
        <v>1</v>
      </c>
      <c r="I7" s="4">
        <v>8</v>
      </c>
      <c r="J7" s="4" t="str">
        <f>VLOOKUP($I7,TEAMS!$A$3:$D$56,2,0)</f>
        <v>Jets</v>
      </c>
      <c r="K7" s="4">
        <v>5</v>
      </c>
      <c r="L7" s="4" t="str">
        <f>VLOOKUP($K7,TEAMS!$A$3:$D$56,2,0)</f>
        <v>TB Racers</v>
      </c>
      <c r="M7" s="4" t="str">
        <f>VLOOKUP($P7,TEAMS!$A$3:$D$56,2,0)</f>
        <v>TB Colts</v>
      </c>
      <c r="N7" s="4" t="str">
        <f>VLOOKUP($Q7,TEAMS!$A$3:$D$56,2,0)</f>
        <v>Sonics</v>
      </c>
      <c r="O7" s="4" t="str">
        <f>VLOOKUP($I7,TEAMS!$A$3:$D$56,3,0)</f>
        <v>UEA</v>
      </c>
      <c r="P7" s="4">
        <v>11</v>
      </c>
      <c r="Q7" s="4">
        <v>13</v>
      </c>
      <c r="S7" s="5"/>
      <c r="T7" s="4"/>
      <c r="U7" s="4"/>
      <c r="V7" s="4"/>
      <c r="W7" s="4"/>
      <c r="X7" s="4"/>
      <c r="Y7" s="4"/>
      <c r="Z7" s="6"/>
    </row>
    <row r="8" spans="1:26" x14ac:dyDescent="0.25">
      <c r="B8">
        <f>I8</f>
        <v>4</v>
      </c>
      <c r="C8">
        <f>K8</f>
        <v>3</v>
      </c>
      <c r="D8">
        <f t="shared" ref="D8:E30" si="0">P8</f>
        <v>1</v>
      </c>
      <c r="E8">
        <f t="shared" si="0"/>
        <v>6</v>
      </c>
      <c r="F8" s="4" t="str">
        <f>VLOOKUP(I8,TEAMS!A5:D56,4,0)</f>
        <v>Tuesday</v>
      </c>
      <c r="G8" s="25">
        <f>VLOOKUP(F8,$F$40:$G$43,2,FALSE)</f>
        <v>46147</v>
      </c>
      <c r="H8" s="4">
        <v>1</v>
      </c>
      <c r="I8" s="4">
        <v>4</v>
      </c>
      <c r="J8" s="4" t="str">
        <f>VLOOKUP($I8,TEAMS!$A$3:$D$56,2,0)</f>
        <v>Stars</v>
      </c>
      <c r="K8" s="4">
        <v>3</v>
      </c>
      <c r="L8" s="4" t="str">
        <f>VLOOKUP($K8,TEAMS!$A$3:$D$56,2,0)</f>
        <v>TB Mustangs</v>
      </c>
      <c r="M8" s="4" t="str">
        <f>VLOOKUP($P8,TEAMS!$A$3:$D$56,2,0)</f>
        <v>NU Blue</v>
      </c>
      <c r="N8" s="4" t="str">
        <f>VLOOKUP($Q8,TEAMS!$A$3:$D$56,2,0)</f>
        <v>Red Knights</v>
      </c>
      <c r="O8" s="4" t="str">
        <f>VLOOKUP($I8,TEAMS!$A$3:$D$56,3,0)</f>
        <v>UEA</v>
      </c>
      <c r="P8" s="4">
        <v>1</v>
      </c>
      <c r="Q8" s="4">
        <v>6</v>
      </c>
      <c r="S8" s="5"/>
      <c r="T8" s="4"/>
      <c r="U8" s="4"/>
      <c r="V8" s="4"/>
      <c r="W8" s="4"/>
      <c r="X8" s="4"/>
      <c r="Y8" s="4"/>
      <c r="Z8" s="6"/>
    </row>
    <row r="9" spans="1:26" x14ac:dyDescent="0.25">
      <c r="B9">
        <f>I9</f>
        <v>1</v>
      </c>
      <c r="C9">
        <f>K9</f>
        <v>7</v>
      </c>
      <c r="D9">
        <f t="shared" si="0"/>
        <v>12</v>
      </c>
      <c r="E9">
        <f t="shared" si="0"/>
        <v>14</v>
      </c>
      <c r="F9" s="4" t="str">
        <f>VLOOKUP(I9,TEAMS!A3:D56,4,0)</f>
        <v>Wednesday</v>
      </c>
      <c r="G9" s="25">
        <f>VLOOKUP(F9,$F$40:$G$43,2,FALSE)</f>
        <v>46148</v>
      </c>
      <c r="H9" s="4">
        <v>1</v>
      </c>
      <c r="I9" s="4">
        <v>1</v>
      </c>
      <c r="J9" s="4" t="str">
        <f>VLOOKUP($I9,TEAMS!$A$3:$D$56,2,0)</f>
        <v>NU Blue</v>
      </c>
      <c r="K9" s="4">
        <v>7</v>
      </c>
      <c r="L9" s="4" t="str">
        <f>VLOOKUP($K9,TEAMS!$A$3:$D$56,2,0)</f>
        <v>Cromer Cobras</v>
      </c>
      <c r="M9" s="4" t="str">
        <f>VLOOKUP($P9,TEAMS!$A$3:$D$56,2,0)</f>
        <v>NU Yellow</v>
      </c>
      <c r="N9" s="4" t="str">
        <f>VLOOKUP($Q9,TEAMS!$A$3:$D$56,2,0)</f>
        <v>NU Royal</v>
      </c>
      <c r="O9" s="4" t="str">
        <f>VLOOKUP($I9,TEAMS!$A$3:$D$56,3,0)</f>
        <v>UEA</v>
      </c>
      <c r="P9" s="4">
        <v>12</v>
      </c>
      <c r="Q9" s="4">
        <v>14</v>
      </c>
      <c r="S9" s="5"/>
      <c r="T9" s="4"/>
      <c r="U9" s="4"/>
      <c r="V9" s="4"/>
      <c r="W9" s="4"/>
      <c r="X9" s="4"/>
      <c r="Y9" s="4"/>
      <c r="Z9" s="6"/>
    </row>
    <row r="10" spans="1:26" x14ac:dyDescent="0.25">
      <c r="B10">
        <f>I10</f>
        <v>2</v>
      </c>
      <c r="C10">
        <f>K10</f>
        <v>6</v>
      </c>
      <c r="D10">
        <f t="shared" si="0"/>
        <v>4</v>
      </c>
      <c r="E10">
        <f t="shared" si="0"/>
        <v>3</v>
      </c>
      <c r="F10" s="4" t="str">
        <f>VLOOKUP(I10,TEAMS!A3:D56,4,0)</f>
        <v>Wednesday</v>
      </c>
      <c r="G10" s="25">
        <f>VLOOKUP(F10,$F$40:$G$43,2,FALSE)</f>
        <v>46148</v>
      </c>
      <c r="H10" s="4">
        <v>1</v>
      </c>
      <c r="I10" s="4">
        <v>2</v>
      </c>
      <c r="J10" s="4" t="str">
        <f>VLOOKUP($I10,TEAMS!$A$3:$D$56,2,0)</f>
        <v>NU White</v>
      </c>
      <c r="K10" s="4">
        <v>6</v>
      </c>
      <c r="L10" s="4" t="str">
        <f>VLOOKUP($K10,TEAMS!$A$3:$D$56,2,0)</f>
        <v>Red Knights</v>
      </c>
      <c r="M10" s="4" t="str">
        <f>VLOOKUP($P10,TEAMS!$A$3:$D$56,2,0)</f>
        <v>Stars</v>
      </c>
      <c r="N10" s="4" t="str">
        <f>VLOOKUP($Q10,TEAMS!$A$3:$D$56,2,0)</f>
        <v>TB Mustangs</v>
      </c>
      <c r="O10" s="4" t="str">
        <f>VLOOKUP($I10,TEAMS!$A$3:$D$56,3,0)</f>
        <v>UEA</v>
      </c>
      <c r="P10" s="4">
        <v>4</v>
      </c>
      <c r="Q10" s="4">
        <v>3</v>
      </c>
      <c r="S10" s="5"/>
      <c r="T10" s="4"/>
      <c r="U10" s="4"/>
      <c r="V10" s="4"/>
      <c r="W10" s="4"/>
      <c r="X10" s="4"/>
      <c r="Y10" s="4"/>
      <c r="Z10" s="6"/>
    </row>
    <row r="11" spans="1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1:26" ht="16.5" thickBot="1" x14ac:dyDescent="0.3">
      <c r="B12">
        <f>I12</f>
        <v>10</v>
      </c>
      <c r="C12">
        <f>K12</f>
        <v>9</v>
      </c>
      <c r="D12">
        <f t="shared" si="0"/>
        <v>16</v>
      </c>
      <c r="E12">
        <f t="shared" si="0"/>
        <v>18</v>
      </c>
      <c r="F12" s="53" t="s">
        <v>100</v>
      </c>
      <c r="G12" s="25">
        <f>VLOOKUP(F12,$F$40:$G$43,2,FALSE)</f>
        <v>46148</v>
      </c>
      <c r="H12" s="4">
        <v>2</v>
      </c>
      <c r="I12" s="4">
        <v>10</v>
      </c>
      <c r="J12" s="53" t="str">
        <f>VLOOKUP($I12,TEAMS!$A$3:$D$56,2,0)</f>
        <v>Black Knights</v>
      </c>
      <c r="K12" s="4">
        <v>9</v>
      </c>
      <c r="L12" s="4" t="str">
        <f>VLOOKUP($K12,TEAMS!$A$3:$D$56,2,0)</f>
        <v>Phoenix</v>
      </c>
      <c r="M12" s="4" t="str">
        <f>VLOOKUP($P12,TEAMS!$A$3:$D$56,2,0)</f>
        <v>Sirens</v>
      </c>
      <c r="N12" s="4" t="str">
        <f>VLOOKUP($Q12,TEAMS!$A$3:$D$56,2,0)</f>
        <v>Venus</v>
      </c>
      <c r="O12" s="53" t="str">
        <f>VLOOKUP($I12,TEAMS!$A$3:$D$56,3,0)</f>
        <v>Hewett</v>
      </c>
      <c r="P12" s="4">
        <v>16</v>
      </c>
      <c r="Q12" s="4">
        <v>18</v>
      </c>
      <c r="S12" s="29"/>
      <c r="T12" s="4"/>
      <c r="U12" s="30"/>
      <c r="V12" s="30"/>
      <c r="W12" s="30"/>
      <c r="X12" s="30"/>
      <c r="Y12" s="30"/>
      <c r="Z12" s="31"/>
    </row>
    <row r="13" spans="1:26" x14ac:dyDescent="0.25">
      <c r="B13">
        <f>I13</f>
        <v>11</v>
      </c>
      <c r="C13">
        <f>K13</f>
        <v>13</v>
      </c>
      <c r="D13">
        <f t="shared" si="0"/>
        <v>2</v>
      </c>
      <c r="E13">
        <f t="shared" si="0"/>
        <v>5</v>
      </c>
      <c r="F13" s="4" t="str">
        <f>VLOOKUP(I13,TEAMS!A9:D62,4,0)</f>
        <v>Tuesday</v>
      </c>
      <c r="G13" s="25">
        <f>VLOOKUP(F13,$F$40:$G$43,2,FALSE)</f>
        <v>46147</v>
      </c>
      <c r="H13" s="4">
        <v>2</v>
      </c>
      <c r="I13" s="4">
        <v>11</v>
      </c>
      <c r="J13" s="4" t="str">
        <f>VLOOKUP($I13,TEAMS!$A$3:$D$56,2,0)</f>
        <v>TB Colts</v>
      </c>
      <c r="K13" s="4">
        <v>13</v>
      </c>
      <c r="L13" s="4" t="str">
        <f>VLOOKUP($K13,TEAMS!$A$3:$D$56,2,0)</f>
        <v>Sonics</v>
      </c>
      <c r="M13" s="4" t="str">
        <f>VLOOKUP($P13,TEAMS!$A$3:$D$56,2,0)</f>
        <v>NU White</v>
      </c>
      <c r="N13" s="4" t="str">
        <f>VLOOKUP($Q13,TEAMS!$A$3:$D$56,2,0)</f>
        <v>TB Racers</v>
      </c>
      <c r="O13" s="4" t="str">
        <f>VLOOKUP($I13,TEAMS!$A$3:$D$56,3,0)</f>
        <v>Sprowston</v>
      </c>
      <c r="P13" s="4">
        <v>2</v>
      </c>
      <c r="Q13" s="4">
        <v>5</v>
      </c>
      <c r="S13" s="10"/>
      <c r="T13" s="11"/>
      <c r="U13" s="11"/>
      <c r="V13" s="11"/>
      <c r="W13" s="11"/>
      <c r="X13" s="11"/>
      <c r="Y13" s="11"/>
      <c r="Z13" s="12"/>
    </row>
    <row r="14" spans="1:26" x14ac:dyDescent="0.25">
      <c r="B14">
        <f>I14</f>
        <v>12</v>
      </c>
      <c r="C14">
        <f>K14</f>
        <v>14</v>
      </c>
      <c r="D14">
        <f t="shared" si="0"/>
        <v>8</v>
      </c>
      <c r="E14">
        <f t="shared" si="0"/>
        <v>26</v>
      </c>
      <c r="F14" s="4" t="str">
        <f>VLOOKUP(I14,TEAMS!A10:D63,4,0)</f>
        <v>Tuesday</v>
      </c>
      <c r="G14" s="25">
        <f>VLOOKUP(F14,$F$40:$G$43,2,FALSE)</f>
        <v>46147</v>
      </c>
      <c r="H14" s="4">
        <v>2</v>
      </c>
      <c r="I14" s="4">
        <v>12</v>
      </c>
      <c r="J14" s="4" t="str">
        <f>VLOOKUP($I14,TEAMS!$A$3:$D$56,2,0)</f>
        <v>NU Yellow</v>
      </c>
      <c r="K14" s="4">
        <v>14</v>
      </c>
      <c r="L14" s="4" t="str">
        <f>VLOOKUP($K14,TEAMS!$A$3:$D$56,2,0)</f>
        <v>NU Royal</v>
      </c>
      <c r="M14" s="4" t="str">
        <f>VLOOKUP($P14,TEAMS!$A$3:$D$56,2,0)</f>
        <v>Jets</v>
      </c>
      <c r="N14" s="4" t="str">
        <f>VLOOKUP($Q14,TEAMS!$A$3:$D$56,2,0)</f>
        <v>TB Shetlands</v>
      </c>
      <c r="O14" s="4" t="str">
        <f>VLOOKUP($I14,TEAMS!$A$3:$D$56,3,0)</f>
        <v>UEA</v>
      </c>
      <c r="P14" s="4">
        <v>8</v>
      </c>
      <c r="Q14" s="4">
        <v>26</v>
      </c>
      <c r="S14" s="5"/>
      <c r="T14" s="4"/>
      <c r="U14" s="4"/>
      <c r="V14" s="4"/>
      <c r="W14" s="4"/>
      <c r="X14" s="4"/>
      <c r="Y14" s="4"/>
      <c r="Z14" s="6"/>
    </row>
    <row r="15" spans="1:26" x14ac:dyDescent="0.25">
      <c r="A15" s="47"/>
      <c r="B15">
        <f>I15</f>
        <v>15</v>
      </c>
      <c r="C15">
        <f>K15</f>
        <v>16</v>
      </c>
      <c r="D15">
        <f t="shared" si="0"/>
        <v>19</v>
      </c>
      <c r="E15">
        <f t="shared" si="0"/>
        <v>20</v>
      </c>
      <c r="F15" s="32" t="s">
        <v>100</v>
      </c>
      <c r="G15" s="25">
        <f>VLOOKUP(F15,$F$40:$G$43,2,FALSE)</f>
        <v>46148</v>
      </c>
      <c r="H15" s="4">
        <v>2</v>
      </c>
      <c r="I15" s="4">
        <v>15</v>
      </c>
      <c r="J15" s="32" t="str">
        <f>VLOOKUP($I15,TEAMS!$A$3:$D$56,2,0)</f>
        <v>Cliff Park</v>
      </c>
      <c r="K15" s="4">
        <v>16</v>
      </c>
      <c r="L15" s="4" t="str">
        <f>VLOOKUP($K15,TEAMS!$A$3:$D$56,2,0)</f>
        <v>Sirens</v>
      </c>
      <c r="M15" s="4" t="str">
        <f>VLOOKUP($P15,TEAMS!$A$3:$D$56,2,0)</f>
        <v>Premier</v>
      </c>
      <c r="N15" s="4" t="str">
        <f>VLOOKUP($Q15,TEAMS!$A$3:$D$56,2,0)</f>
        <v>White Knights</v>
      </c>
      <c r="O15" s="32" t="s">
        <v>112</v>
      </c>
      <c r="P15" s="4">
        <v>19</v>
      </c>
      <c r="Q15" s="4">
        <v>20</v>
      </c>
      <c r="S15" s="5"/>
      <c r="T15" s="4"/>
      <c r="U15" s="4"/>
      <c r="V15" s="4"/>
      <c r="W15" s="4"/>
      <c r="X15" s="4"/>
      <c r="Y15" s="4"/>
      <c r="Z15" s="6"/>
    </row>
    <row r="16" spans="1:26" x14ac:dyDescent="0.25">
      <c r="F16" s="4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B17">
        <f>I17</f>
        <v>17</v>
      </c>
      <c r="C17">
        <f>K17</f>
        <v>24</v>
      </c>
      <c r="D17">
        <f t="shared" si="0"/>
        <v>7</v>
      </c>
      <c r="E17">
        <f t="shared" si="0"/>
        <v>15</v>
      </c>
      <c r="F17" s="4" t="str">
        <f>VLOOKUP(I17,TEAMS!A13:D66,4,0)</f>
        <v>Tuesday</v>
      </c>
      <c r="G17" s="25">
        <f>VLOOKUP(F17,$F$40:$G$43,2,FALSE)</f>
        <v>46147</v>
      </c>
      <c r="H17" s="4">
        <v>3</v>
      </c>
      <c r="I17" s="4">
        <v>17</v>
      </c>
      <c r="J17" s="4" t="str">
        <f>VLOOKUP($I17,TEAMS!$A$3:$D$56,2,0)</f>
        <v>Blades</v>
      </c>
      <c r="K17" s="4">
        <v>24</v>
      </c>
      <c r="L17" s="4" t="str">
        <f>VLOOKUP($K17,TEAMS!$A$3:$D$56,2,0)</f>
        <v>Icenians</v>
      </c>
      <c r="M17" s="4" t="str">
        <f>VLOOKUP($P17,TEAMS!$A$3:$D$56,2,0)</f>
        <v>Cromer Cobras</v>
      </c>
      <c r="N17" s="4" t="str">
        <f>VLOOKUP($Q17,TEAMS!$A$3:$D$56,2,0)</f>
        <v>Cliff Park</v>
      </c>
      <c r="O17" s="4" t="str">
        <f>VLOOKUP($I17,TEAMS!$A$3:$D$56,3,0)</f>
        <v>Open</v>
      </c>
      <c r="P17" s="4">
        <v>7</v>
      </c>
      <c r="Q17" s="4">
        <v>15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B18">
        <f>I18</f>
        <v>23</v>
      </c>
      <c r="C18">
        <f>K18</f>
        <v>18</v>
      </c>
      <c r="D18">
        <f t="shared" si="0"/>
        <v>10</v>
      </c>
      <c r="E18">
        <f t="shared" si="0"/>
        <v>33</v>
      </c>
      <c r="F18" s="4" t="str">
        <f>VLOOKUP(I18,TEAMS!A14:D67,4,0)</f>
        <v>Tuesday</v>
      </c>
      <c r="G18" s="25">
        <f>VLOOKUP(F18,$F$40:$G$43,2,FALSE)</f>
        <v>46147</v>
      </c>
      <c r="H18" s="4">
        <v>3</v>
      </c>
      <c r="I18" s="4">
        <v>23</v>
      </c>
      <c r="J18" s="4" t="str">
        <f>VLOOKUP($I18,TEAMS!$A$3:$D$56,2,0)</f>
        <v>Hotshots</v>
      </c>
      <c r="K18" s="4">
        <v>18</v>
      </c>
      <c r="L18" s="4" t="str">
        <f>VLOOKUP($K18,TEAMS!$A$3:$D$56,2,0)</f>
        <v>Venus</v>
      </c>
      <c r="M18" s="4" t="str">
        <f>VLOOKUP($P18,TEAMS!$A$3:$D$56,2,0)</f>
        <v>Black Knights</v>
      </c>
      <c r="N18" s="4" t="str">
        <f>VLOOKUP($Q18,TEAMS!$A$3:$D$56,2,0)</f>
        <v>Hornets</v>
      </c>
      <c r="O18" s="4" t="str">
        <f>VLOOKUP($I18,TEAMS!$A$3:$D$56,3,0)</f>
        <v>Open</v>
      </c>
      <c r="P18" s="4">
        <v>10</v>
      </c>
      <c r="Q18" s="4">
        <v>33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B19">
        <f>I19</f>
        <v>21</v>
      </c>
      <c r="C19">
        <f>K19</f>
        <v>22</v>
      </c>
      <c r="D19">
        <f t="shared" si="0"/>
        <v>23</v>
      </c>
      <c r="E19">
        <f t="shared" si="0"/>
        <v>30</v>
      </c>
      <c r="F19" s="53" t="s">
        <v>100</v>
      </c>
      <c r="G19" s="25">
        <f>VLOOKUP(F19,$F$40:$G$43,2,FALSE)</f>
        <v>46148</v>
      </c>
      <c r="H19" s="4">
        <v>3</v>
      </c>
      <c r="I19" s="4">
        <v>21</v>
      </c>
      <c r="J19" s="53" t="str">
        <f>VLOOKUP($I19,TEAMS!$A$3:$D$56,2,0)</f>
        <v>Belton</v>
      </c>
      <c r="K19" s="4">
        <v>22</v>
      </c>
      <c r="L19" s="4" t="str">
        <f>VLOOKUP($K19,TEAMS!$A$3:$D$56,2,0)</f>
        <v>Wrens</v>
      </c>
      <c r="M19" s="4" t="str">
        <f>VLOOKUP($P19,TEAMS!$A$3:$D$56,2,0)</f>
        <v>Hotshots</v>
      </c>
      <c r="N19" s="4" t="str">
        <f>VLOOKUP($Q19,TEAMS!$A$3:$D$56,2,0)</f>
        <v>Watton Wolves</v>
      </c>
      <c r="O19" s="53" t="s">
        <v>116</v>
      </c>
      <c r="P19" s="4">
        <v>23</v>
      </c>
      <c r="Q19" s="4">
        <v>30</v>
      </c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B20">
        <f>I20</f>
        <v>19</v>
      </c>
      <c r="C20">
        <f>K20</f>
        <v>20</v>
      </c>
      <c r="D20">
        <f t="shared" si="0"/>
        <v>21</v>
      </c>
      <c r="E20">
        <f t="shared" si="0"/>
        <v>25</v>
      </c>
      <c r="F20" s="53" t="str">
        <f>VLOOKUP(I20,TEAMS!A17:D70,4,0)</f>
        <v>Tuesday</v>
      </c>
      <c r="G20" s="25">
        <f>VLOOKUP(F20,$F$40:$G$43,2,FALSE)</f>
        <v>46147</v>
      </c>
      <c r="H20" s="4">
        <v>3</v>
      </c>
      <c r="I20" s="4">
        <v>19</v>
      </c>
      <c r="J20" s="53" t="str">
        <f>VLOOKUP($I20,TEAMS!$A$3:$D$56,2,0)</f>
        <v>Premier</v>
      </c>
      <c r="K20" s="4">
        <v>20</v>
      </c>
      <c r="L20" s="4" t="str">
        <f>VLOOKUP($K20,TEAMS!$A$3:$D$56,2,0)</f>
        <v>White Knights</v>
      </c>
      <c r="M20" s="4" t="str">
        <f>VLOOKUP($P20,TEAMS!$A$3:$D$56,2,0)</f>
        <v>Belton</v>
      </c>
      <c r="N20" s="4" t="str">
        <f>VLOOKUP($Q20,TEAMS!$A$3:$D$56,2,0)</f>
        <v>NU Ruby</v>
      </c>
      <c r="O20" s="53" t="s">
        <v>113</v>
      </c>
      <c r="P20" s="4">
        <v>21</v>
      </c>
      <c r="Q20" s="4">
        <v>25</v>
      </c>
      <c r="S20" s="7"/>
      <c r="T20" s="8"/>
      <c r="U20" s="8"/>
      <c r="V20" s="8"/>
      <c r="W20" s="8"/>
      <c r="X20" s="8"/>
      <c r="Y20" s="8"/>
      <c r="Z20" s="9"/>
    </row>
    <row r="21" spans="1:26" x14ac:dyDescent="0.25">
      <c r="F21" s="4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B22">
        <f>I22</f>
        <v>28</v>
      </c>
      <c r="C22">
        <f>K22</f>
        <v>32</v>
      </c>
      <c r="D22">
        <f t="shared" si="0"/>
        <v>17</v>
      </c>
      <c r="E22">
        <f t="shared" si="0"/>
        <v>29</v>
      </c>
      <c r="F22" s="4" t="s">
        <v>100</v>
      </c>
      <c r="G22" s="25">
        <f>VLOOKUP(F22,$F$40:$G$43,2,FALSE)</f>
        <v>46148</v>
      </c>
      <c r="H22" s="4">
        <v>4</v>
      </c>
      <c r="I22" s="4">
        <v>28</v>
      </c>
      <c r="J22" s="4" t="str">
        <f>VLOOKUP($I22,TEAMS!$A$3:$D$56,2,0)</f>
        <v>Hethersett Rockets</v>
      </c>
      <c r="K22" s="4">
        <v>32</v>
      </c>
      <c r="L22" s="4" t="str">
        <f>VLOOKUP($K22,TEAMS!$A$3:$D$56,2,0)</f>
        <v>Red Hot Chillies</v>
      </c>
      <c r="M22" s="4" t="str">
        <f>VLOOKUP($P22,TEAMS!$A$3:$D$56,2,0)</f>
        <v>Blades</v>
      </c>
      <c r="N22" s="4" t="str">
        <f>VLOOKUP($Q22,TEAMS!$A$3:$D$56,2,0)</f>
        <v>NCF Emerald</v>
      </c>
      <c r="O22" s="4" t="str">
        <f>VLOOKUP($I22,TEAMS!$A$3:$D$56,3,0)</f>
        <v>Hellesdon High</v>
      </c>
      <c r="P22" s="4">
        <v>17</v>
      </c>
      <c r="Q22" s="4">
        <v>29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A23" s="47"/>
      <c r="B23">
        <f>I23</f>
        <v>30</v>
      </c>
      <c r="C23">
        <f>K23</f>
        <v>27</v>
      </c>
      <c r="D23">
        <f t="shared" si="0"/>
        <v>9</v>
      </c>
      <c r="E23">
        <f t="shared" si="0"/>
        <v>22</v>
      </c>
      <c r="F23" s="46" t="s">
        <v>101</v>
      </c>
      <c r="G23" s="25"/>
      <c r="H23" s="4">
        <v>4</v>
      </c>
      <c r="I23" s="4">
        <v>30</v>
      </c>
      <c r="J23" s="46" t="str">
        <f>VLOOKUP($I23,TEAMS!$A$3:$D$56,2,0)</f>
        <v>Watton Wolves</v>
      </c>
      <c r="K23" s="4">
        <v>27</v>
      </c>
      <c r="L23" s="4" t="str">
        <f>VLOOKUP($K23,TEAMS!$A$3:$D$56,2,0)</f>
        <v>Falcons</v>
      </c>
      <c r="M23" s="4" t="str">
        <f>VLOOKUP($P23,TEAMS!$A$3:$D$56,2,0)</f>
        <v>Phoenix</v>
      </c>
      <c r="N23" s="4" t="str">
        <f>VLOOKUP($Q23,TEAMS!$A$3:$D$56,2,0)</f>
        <v>Wrens</v>
      </c>
      <c r="O23" s="46" t="s">
        <v>0</v>
      </c>
      <c r="P23" s="4">
        <v>9</v>
      </c>
      <c r="Q23" s="4">
        <v>22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A24" s="47"/>
      <c r="B24">
        <f>I24</f>
        <v>25</v>
      </c>
      <c r="C24">
        <f>K24</f>
        <v>31</v>
      </c>
      <c r="D24">
        <f t="shared" si="0"/>
        <v>24</v>
      </c>
      <c r="E24">
        <f t="shared" si="0"/>
        <v>34</v>
      </c>
      <c r="F24" s="4" t="str">
        <f>VLOOKUP(I24,TEAMS!A18:D73,4,0)</f>
        <v>Wednesday</v>
      </c>
      <c r="G24" s="25">
        <f>VLOOKUP(F24,$F$40:$G$43,2,FALSE)</f>
        <v>46148</v>
      </c>
      <c r="H24" s="4">
        <v>4</v>
      </c>
      <c r="I24" s="4">
        <v>25</v>
      </c>
      <c r="J24" s="4" t="str">
        <f>VLOOKUP($I24,TEAMS!$A$3:$D$56,2,0)</f>
        <v>NU Ruby</v>
      </c>
      <c r="K24" s="4">
        <v>31</v>
      </c>
      <c r="L24" s="4" t="str">
        <f>VLOOKUP($K24,TEAMS!$A$3:$D$56,2,0)</f>
        <v>Trailblazers</v>
      </c>
      <c r="M24" s="4" t="str">
        <f>VLOOKUP($P24,TEAMS!$A$3:$D$56,2,0)</f>
        <v>Icenians</v>
      </c>
      <c r="N24" s="4" t="str">
        <f>VLOOKUP($Q24,TEAMS!$A$3:$D$56,2,0)</f>
        <v>NU Amber</v>
      </c>
      <c r="O24" s="4" t="str">
        <f>VLOOKUP($I24,TEAMS!$A$3:$D$56,3,0)</f>
        <v>UEA</v>
      </c>
      <c r="P24" s="4">
        <v>24</v>
      </c>
      <c r="Q24" s="4">
        <v>34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A25" s="47"/>
      <c r="B25">
        <f>I25</f>
        <v>29</v>
      </c>
      <c r="C25">
        <f>K25</f>
        <v>26</v>
      </c>
      <c r="D25">
        <f t="shared" si="0"/>
        <v>28</v>
      </c>
      <c r="E25">
        <f t="shared" si="0"/>
        <v>32</v>
      </c>
      <c r="F25" s="32" t="s">
        <v>102</v>
      </c>
      <c r="G25" s="25">
        <f>VLOOKUP(F25,$F$40:$G$43,2,FALSE)</f>
        <v>46149</v>
      </c>
      <c r="H25" s="4">
        <v>4</v>
      </c>
      <c r="I25" s="4">
        <v>29</v>
      </c>
      <c r="J25" s="32" t="str">
        <f>VLOOKUP($I25,TEAMS!$A$3:$D$56,2,0)</f>
        <v>NCF Emerald</v>
      </c>
      <c r="K25" s="4">
        <v>26</v>
      </c>
      <c r="L25" s="4" t="str">
        <f>VLOOKUP($K25,TEAMS!$A$3:$D$56,2,0)</f>
        <v>TB Shetlands</v>
      </c>
      <c r="M25" s="4" t="str">
        <f>VLOOKUP($P25,TEAMS!$A$3:$D$56,2,0)</f>
        <v>Hethersett Rockets</v>
      </c>
      <c r="N25" s="4" t="str">
        <f>VLOOKUP($Q25,TEAMS!$A$3:$D$56,2,0)</f>
        <v>Red Hot Chillies</v>
      </c>
      <c r="O25" s="32" t="str">
        <f>VLOOKUP($I25,TEAMS!$A$3:$D$56,3,0)</f>
        <v>Hellesdon High</v>
      </c>
      <c r="P25" s="4">
        <v>28</v>
      </c>
      <c r="Q25" s="4">
        <v>32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A26" s="47"/>
      <c r="F26" s="4"/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A27" s="47"/>
      <c r="B27">
        <f>I27</f>
        <v>40</v>
      </c>
      <c r="C27">
        <f>K27</f>
        <v>37</v>
      </c>
      <c r="D27">
        <f t="shared" si="0"/>
        <v>0</v>
      </c>
      <c r="E27">
        <f t="shared" si="0"/>
        <v>0</v>
      </c>
      <c r="F27" s="4">
        <f>VLOOKUP(I27,TEAMS!A23:D78,4,0)</f>
        <v>0</v>
      </c>
      <c r="G27" s="25" t="e">
        <f t="shared" ref="G27:G30" si="1">VLOOKUP(F27,$F$40:$G$43,2,FALSE)</f>
        <v>#N/A</v>
      </c>
      <c r="H27" s="4">
        <v>5</v>
      </c>
      <c r="I27" s="4">
        <v>40</v>
      </c>
      <c r="J27" s="4" t="str">
        <f>VLOOKUP($I27,TEAMS!$A$3:$D$56,2,0)</f>
        <v>BYE WEEK</v>
      </c>
      <c r="K27" s="4">
        <v>37</v>
      </c>
      <c r="L27" s="4" t="str">
        <f>VLOOKUP($K27,TEAMS!$A$3:$D$56,2,0)</f>
        <v>First Home Improvements</v>
      </c>
      <c r="M27" s="4" t="e">
        <f>VLOOKUP($P27,TEAMS!$A$3:$D$56,2,0)</f>
        <v>#N/A</v>
      </c>
      <c r="N27" s="4" t="e">
        <f>VLOOKUP($Q27,TEAMS!$A$3:$D$56,2,0)</f>
        <v>#N/A</v>
      </c>
      <c r="O27" s="4">
        <f>VLOOKUP($I27,TEAMS!$A$3:$D$56,3,0)</f>
        <v>0</v>
      </c>
      <c r="P27" s="4"/>
      <c r="Q27" s="4"/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A28" s="47"/>
      <c r="B28">
        <f>I28</f>
        <v>36</v>
      </c>
      <c r="C28">
        <f>K28</f>
        <v>35</v>
      </c>
      <c r="D28">
        <f t="shared" si="0"/>
        <v>31</v>
      </c>
      <c r="E28">
        <f t="shared" si="0"/>
        <v>38</v>
      </c>
      <c r="F28" s="4" t="str">
        <f>VLOOKUP(I28,TEAMS!A24:D79,4,0)</f>
        <v>Thursday</v>
      </c>
      <c r="G28" s="25">
        <f t="shared" si="1"/>
        <v>46149</v>
      </c>
      <c r="H28" s="4">
        <v>5</v>
      </c>
      <c r="I28" s="4">
        <v>36</v>
      </c>
      <c r="J28" s="4" t="str">
        <f>VLOOKUP($I28,TEAMS!$A$3:$D$56,2,0)</f>
        <v>TB Fillies</v>
      </c>
      <c r="K28" s="4">
        <v>35</v>
      </c>
      <c r="L28" s="4" t="str">
        <f>VLOOKUP($K28,TEAMS!$A$3:$D$56,2,0)</f>
        <v>Gems</v>
      </c>
      <c r="M28" s="4" t="str">
        <f>VLOOKUP($P28,TEAMS!$A$3:$D$56,2,0)</f>
        <v>Trailblazers</v>
      </c>
      <c r="N28" s="4" t="str">
        <f>VLOOKUP($Q28,TEAMS!$A$3:$D$56,2,0)</f>
        <v>NU Red</v>
      </c>
      <c r="O28" s="4" t="str">
        <f>VLOOKUP($I28,TEAMS!$A$3:$D$56,3,0)</f>
        <v>Sprowston</v>
      </c>
      <c r="P28" s="4">
        <v>31</v>
      </c>
      <c r="Q28" s="4">
        <v>38</v>
      </c>
      <c r="S28" s="7"/>
      <c r="T28" s="8"/>
      <c r="U28" s="8"/>
      <c r="V28" s="8"/>
      <c r="W28" s="8"/>
      <c r="X28" s="8"/>
      <c r="Y28" s="8"/>
      <c r="Z28" s="9"/>
    </row>
    <row r="29" spans="1:26" x14ac:dyDescent="0.25">
      <c r="A29" s="47"/>
      <c r="B29">
        <f>I29</f>
        <v>39</v>
      </c>
      <c r="C29">
        <f>K29</f>
        <v>33</v>
      </c>
      <c r="D29">
        <f t="shared" si="0"/>
        <v>37</v>
      </c>
      <c r="E29">
        <f t="shared" si="0"/>
        <v>41</v>
      </c>
      <c r="F29" s="53" t="s">
        <v>100</v>
      </c>
      <c r="G29" s="25">
        <f t="shared" si="1"/>
        <v>46148</v>
      </c>
      <c r="H29" s="4">
        <v>5</v>
      </c>
      <c r="I29" s="4">
        <v>39</v>
      </c>
      <c r="J29" s="53" t="str">
        <f>VLOOKUP($I29,TEAMS!$A$3:$D$56,2,0)</f>
        <v>Tigers</v>
      </c>
      <c r="K29" s="4">
        <v>33</v>
      </c>
      <c r="L29" s="4" t="str">
        <f>VLOOKUP($K29,TEAMS!$A$3:$D$56,2,0)</f>
        <v>Hornets</v>
      </c>
      <c r="M29" s="4" t="str">
        <f>VLOOKUP($P29,TEAMS!$A$3:$D$56,2,0)</f>
        <v>First Home Improvements</v>
      </c>
      <c r="N29" s="4" t="str">
        <f>VLOOKUP($Q29,TEAMS!$A$3:$D$56,2,0)</f>
        <v>Dragons</v>
      </c>
      <c r="O29" s="53" t="s">
        <v>113</v>
      </c>
      <c r="P29" s="4">
        <v>37</v>
      </c>
      <c r="Q29" s="4">
        <v>41</v>
      </c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B30">
        <f>I30</f>
        <v>34</v>
      </c>
      <c r="C30">
        <f>K30</f>
        <v>38</v>
      </c>
      <c r="D30">
        <f t="shared" si="0"/>
        <v>36</v>
      </c>
      <c r="E30">
        <f t="shared" si="0"/>
        <v>35</v>
      </c>
      <c r="F30" s="46" t="s">
        <v>101</v>
      </c>
      <c r="G30" s="25">
        <f t="shared" si="1"/>
        <v>46147</v>
      </c>
      <c r="H30" s="4">
        <v>5</v>
      </c>
      <c r="I30" s="4">
        <v>34</v>
      </c>
      <c r="J30" s="46" t="str">
        <f>VLOOKUP($I30,TEAMS!$A$3:$D$56,2,0)</f>
        <v>NU Amber</v>
      </c>
      <c r="K30" s="4">
        <v>38</v>
      </c>
      <c r="L30" s="4" t="str">
        <f>VLOOKUP($K30,TEAMS!$A$3:$D$56,2,0)</f>
        <v>NU Red</v>
      </c>
      <c r="M30" s="4" t="str">
        <f>VLOOKUP($P30,TEAMS!$A$3:$D$56,2,0)</f>
        <v>TB Fillies</v>
      </c>
      <c r="N30" s="4" t="str">
        <f>VLOOKUP($Q30,TEAMS!$A$3:$D$56,2,0)</f>
        <v>Gems</v>
      </c>
      <c r="O30" s="4" t="s">
        <v>0</v>
      </c>
      <c r="P30" s="4">
        <v>36</v>
      </c>
      <c r="Q30" s="4">
        <v>35</v>
      </c>
      <c r="S30" s="5"/>
      <c r="T30" s="4"/>
      <c r="U30" s="4"/>
      <c r="V30" s="4"/>
      <c r="W30" s="4"/>
      <c r="X30" s="4"/>
      <c r="Y30" s="4"/>
      <c r="Z30" s="6"/>
    </row>
    <row r="31" spans="1:26" x14ac:dyDescent="0.25">
      <c r="B31">
        <f>I32</f>
        <v>48</v>
      </c>
      <c r="C31">
        <f>K32</f>
        <v>45</v>
      </c>
      <c r="D31">
        <f t="shared" ref="D31:E33" si="2">P32</f>
        <v>0</v>
      </c>
      <c r="E31">
        <f t="shared" si="2"/>
        <v>0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B32">
        <f>I33</f>
        <v>43</v>
      </c>
      <c r="C32">
        <f>K33</f>
        <v>44</v>
      </c>
      <c r="D32">
        <f t="shared" si="2"/>
        <v>27</v>
      </c>
      <c r="E32">
        <f t="shared" si="2"/>
        <v>39</v>
      </c>
      <c r="F32" s="4">
        <f>VLOOKUP(I32,TEAMS!A27:D82,4,0)</f>
        <v>0</v>
      </c>
      <c r="G32" s="25" t="e">
        <f>VLOOKUP(F32,$F$40:$G$43,2,FALSE)</f>
        <v>#N/A</v>
      </c>
      <c r="H32" s="4">
        <v>6</v>
      </c>
      <c r="I32" s="4">
        <v>48</v>
      </c>
      <c r="J32" s="4" t="str">
        <f>VLOOKUP($I32,TEAMS!$A$3:$D$56,2,0)</f>
        <v>BYE WEEK</v>
      </c>
      <c r="K32" s="4">
        <v>45</v>
      </c>
      <c r="L32" s="4" t="str">
        <f>VLOOKUP($K32,TEAMS!$A$3:$D$56,2,0)</f>
        <v>NCF Onyx</v>
      </c>
      <c r="M32" s="4" t="e">
        <f>VLOOKUP($P32,TEAMS!$A$3:$D$56,2,0)</f>
        <v>#N/A</v>
      </c>
      <c r="N32" s="4" t="e">
        <f>VLOOKUP($Q32,TEAMS!$A$3:$D$56,2,0)</f>
        <v>#N/A</v>
      </c>
      <c r="O32" s="4">
        <f>VLOOKUP($I32,TEAMS!$A$3:$D$56,3,0)</f>
        <v>0</v>
      </c>
      <c r="P32" s="4"/>
      <c r="Q32" s="4"/>
      <c r="S32" s="5"/>
      <c r="T32" s="4"/>
      <c r="U32" s="4"/>
      <c r="V32" s="4"/>
      <c r="W32" s="4"/>
      <c r="X32" s="4"/>
      <c r="Y32" s="4"/>
      <c r="Z32" s="6"/>
    </row>
    <row r="33" spans="1:26" x14ac:dyDescent="0.25">
      <c r="A33" t="s">
        <v>29</v>
      </c>
      <c r="B33">
        <f>I34</f>
        <v>41</v>
      </c>
      <c r="C33">
        <f>K34</f>
        <v>47</v>
      </c>
      <c r="D33">
        <f t="shared" si="2"/>
        <v>0</v>
      </c>
      <c r="E33">
        <f t="shared" si="2"/>
        <v>0</v>
      </c>
      <c r="F33" s="4" t="str">
        <f>VLOOKUP(I33,TEAMS!A28:D83,4,0)</f>
        <v>Thursday</v>
      </c>
      <c r="G33" s="25">
        <f>VLOOKUP(F33,$F$40:$G$43,2,FALSE)</f>
        <v>46149</v>
      </c>
      <c r="H33" s="4">
        <v>6</v>
      </c>
      <c r="I33" s="4">
        <v>43</v>
      </c>
      <c r="J33" s="4" t="str">
        <f>VLOOKUP($I33,TEAMS!$A$3:$D$56,2,0)</f>
        <v xml:space="preserve">Trowse  </v>
      </c>
      <c r="K33" s="4">
        <v>44</v>
      </c>
      <c r="L33" s="4" t="str">
        <f>VLOOKUP($K33,TEAMS!$A$3:$D$56,2,0)</f>
        <v>Cromer Vipers</v>
      </c>
      <c r="M33" s="4" t="str">
        <f>VLOOKUP($P33,TEAMS!$A$3:$D$56,2,0)</f>
        <v>Falcons</v>
      </c>
      <c r="N33" s="4" t="str">
        <f>VLOOKUP($Q33,TEAMS!$A$3:$D$56,2,0)</f>
        <v>Tigers</v>
      </c>
      <c r="O33" s="4" t="str">
        <f>VLOOKUP($I33,TEAMS!$A$3:$D$56,3,0)</f>
        <v>Hellesdon High</v>
      </c>
      <c r="P33" s="4">
        <v>27</v>
      </c>
      <c r="Q33" s="4">
        <v>39</v>
      </c>
      <c r="S33" s="5"/>
      <c r="T33" s="4"/>
      <c r="U33" s="4"/>
      <c r="V33" s="4"/>
      <c r="W33" s="4"/>
      <c r="X33" s="4"/>
      <c r="Y33" s="4"/>
      <c r="Z33" s="6"/>
    </row>
    <row r="34" spans="1:26" x14ac:dyDescent="0.25">
      <c r="A34" t="s">
        <v>29</v>
      </c>
      <c r="F34" s="4"/>
      <c r="G34" s="25" t="e">
        <f>VLOOKUP(F34,$F$40:$G$43,2,FALSE)</f>
        <v>#N/A</v>
      </c>
      <c r="H34" s="4">
        <v>6</v>
      </c>
      <c r="I34" s="4">
        <v>41</v>
      </c>
      <c r="J34" s="4" t="str">
        <f>VLOOKUP($I34,TEAMS!$A$3:$D$56,2,0)</f>
        <v>Dragons</v>
      </c>
      <c r="K34" s="4">
        <v>47</v>
      </c>
      <c r="L34" s="4" t="str">
        <f>VLOOKUP($K34,TEAMS!$A$3:$D$56,2,0)</f>
        <v>BYE WEEK</v>
      </c>
      <c r="M34" s="4" t="e">
        <f>VLOOKUP($P34,TEAMS!$A$3:$D$56,2,0)</f>
        <v>#N/A</v>
      </c>
      <c r="N34" s="4" t="e">
        <f>VLOOKUP($Q34,TEAMS!$A$3:$D$56,2,0)</f>
        <v>#N/A</v>
      </c>
      <c r="O34" s="4"/>
      <c r="P34" s="4"/>
      <c r="Q34" s="4"/>
      <c r="S34" s="5"/>
      <c r="T34" s="4"/>
      <c r="U34" s="4"/>
      <c r="V34" s="4"/>
      <c r="W34" s="4"/>
      <c r="X34" s="4"/>
      <c r="Y34" s="4"/>
      <c r="Z34" s="6"/>
    </row>
    <row r="35" spans="1:26" x14ac:dyDescent="0.25">
      <c r="F35" s="53" t="s">
        <v>101</v>
      </c>
      <c r="G35" s="25">
        <f>VLOOKUP(F35,$F$40:$G$43,2,FALSE)</f>
        <v>46147</v>
      </c>
      <c r="H35" s="4">
        <v>6</v>
      </c>
      <c r="I35" s="4">
        <v>46</v>
      </c>
      <c r="J35" s="53" t="str">
        <f>VLOOKUP($I35,TEAMS!$A$3:$D$56,2,0)</f>
        <v>Doves</v>
      </c>
      <c r="K35" s="4">
        <v>42</v>
      </c>
      <c r="L35" s="4" t="str">
        <f>VLOOKUP($K35,TEAMS!$A$3:$D$56,2,0)</f>
        <v>TB Ponies</v>
      </c>
      <c r="M35" s="4" t="str">
        <f>VLOOKUP($P35,TEAMS!$A$3:$D$56,2,0)</f>
        <v xml:space="preserve">Trowse  </v>
      </c>
      <c r="N35" s="4" t="str">
        <f>VLOOKUP($Q35,TEAMS!$A$3:$D$56,2,0)</f>
        <v>Cromer Vipers</v>
      </c>
      <c r="O35" s="53" t="s">
        <v>129</v>
      </c>
      <c r="P35" s="4">
        <v>43</v>
      </c>
      <c r="Q35" s="4">
        <v>44</v>
      </c>
      <c r="S35" s="5"/>
      <c r="T35" s="4"/>
      <c r="U35" s="4"/>
      <c r="V35" s="4"/>
      <c r="W35" s="4"/>
      <c r="X35" s="4"/>
      <c r="Y35" s="4"/>
      <c r="Z35" s="6"/>
    </row>
    <row r="36" spans="1:26" ht="16.5" thickBot="1" x14ac:dyDescent="0.3">
      <c r="G36" s="3"/>
      <c r="S36" s="29"/>
      <c r="T36" s="30"/>
      <c r="U36" s="30"/>
      <c r="V36" s="30"/>
      <c r="W36" s="30"/>
      <c r="X36" s="30"/>
      <c r="Y36" s="30"/>
      <c r="Z36" s="31"/>
    </row>
    <row r="37" spans="1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1:26" x14ac:dyDescent="0.25">
      <c r="S38" s="5"/>
      <c r="T38" s="4"/>
      <c r="U38" s="4"/>
      <c r="V38" s="4"/>
      <c r="W38" s="4"/>
      <c r="X38" s="4"/>
      <c r="Y38" s="4"/>
      <c r="Z38" s="6"/>
    </row>
    <row r="39" spans="1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131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1:26" x14ac:dyDescent="0.25">
      <c r="F40" s="4" t="s">
        <v>4</v>
      </c>
      <c r="G40" s="25">
        <f>G3</f>
        <v>46146</v>
      </c>
      <c r="H40" s="4">
        <f t="shared" ref="H40:M43" si="3">COUNTIFS($O$7:$O$35,H$39,$F$7:$F$35,$F40)</f>
        <v>0</v>
      </c>
      <c r="I40" s="62">
        <f t="shared" si="3"/>
        <v>0</v>
      </c>
      <c r="J40" s="4">
        <f t="shared" si="3"/>
        <v>0</v>
      </c>
      <c r="K40" s="4">
        <f t="shared" si="3"/>
        <v>0</v>
      </c>
      <c r="L40" s="4">
        <f t="shared" si="3"/>
        <v>0</v>
      </c>
      <c r="M40" s="62">
        <f t="shared" si="3"/>
        <v>0</v>
      </c>
      <c r="N40" s="4">
        <f>COUNTIFS($O$7:$O$35,N$39,$F$7:$F$35,$F40)</f>
        <v>0</v>
      </c>
      <c r="O40" s="4">
        <f t="shared" ref="O40:P43" si="4">COUNTIFS($O$7:$O$35,O$39,$F$7:$F$35,$F40)</f>
        <v>0</v>
      </c>
      <c r="P40" s="4">
        <f t="shared" si="4"/>
        <v>0</v>
      </c>
      <c r="Q40">
        <f>SUM(H40:P40)</f>
        <v>0</v>
      </c>
      <c r="S40" s="5"/>
      <c r="T40" s="4"/>
      <c r="U40" s="4"/>
      <c r="V40" s="4"/>
      <c r="W40" s="4"/>
      <c r="X40" s="4"/>
      <c r="Y40" s="4"/>
      <c r="Z40" s="6"/>
    </row>
    <row r="41" spans="1:26" x14ac:dyDescent="0.25">
      <c r="F41" s="4" t="s">
        <v>3</v>
      </c>
      <c r="G41" s="25">
        <f>G40+1</f>
        <v>46147</v>
      </c>
      <c r="H41" s="4">
        <f t="shared" si="3"/>
        <v>4</v>
      </c>
      <c r="I41" s="62">
        <f t="shared" si="3"/>
        <v>0</v>
      </c>
      <c r="J41" s="4">
        <f t="shared" si="3"/>
        <v>0</v>
      </c>
      <c r="K41" s="4">
        <f t="shared" si="3"/>
        <v>2</v>
      </c>
      <c r="L41" s="4">
        <f t="shared" si="3"/>
        <v>0</v>
      </c>
      <c r="M41" s="62">
        <f t="shared" si="3"/>
        <v>0</v>
      </c>
      <c r="N41" s="4">
        <f>COUNTIFS($O$7:$O$35,N$39,$F$7:$F$35,$F41)</f>
        <v>1</v>
      </c>
      <c r="O41" s="4">
        <f t="shared" si="4"/>
        <v>2</v>
      </c>
      <c r="P41" s="4">
        <f t="shared" si="4"/>
        <v>0</v>
      </c>
      <c r="Q41">
        <f t="shared" ref="Q41:Q43" si="5">SUM(H41:P41)</f>
        <v>9</v>
      </c>
      <c r="S41" s="5"/>
      <c r="T41" s="4"/>
      <c r="U41" s="4"/>
      <c r="V41" s="4"/>
      <c r="W41" s="4"/>
      <c r="X41" s="4"/>
      <c r="Y41" s="4"/>
      <c r="Z41" s="6"/>
    </row>
    <row r="42" spans="1:26" x14ac:dyDescent="0.25">
      <c r="F42" s="4" t="s">
        <v>1</v>
      </c>
      <c r="G42" s="25">
        <f>G41+1</f>
        <v>46148</v>
      </c>
      <c r="H42" s="4">
        <f t="shared" si="3"/>
        <v>4</v>
      </c>
      <c r="I42" s="62">
        <f t="shared" si="3"/>
        <v>0</v>
      </c>
      <c r="J42" s="4">
        <f t="shared" si="3"/>
        <v>1</v>
      </c>
      <c r="K42" s="4">
        <f t="shared" si="3"/>
        <v>1</v>
      </c>
      <c r="L42" s="4">
        <f t="shared" si="3"/>
        <v>1</v>
      </c>
      <c r="M42" s="62">
        <f t="shared" si="3"/>
        <v>0</v>
      </c>
      <c r="N42" s="4">
        <f>COUNTIFS($O$7:$O$35,N$39,$F$7:$F$35,$F42)</f>
        <v>2</v>
      </c>
      <c r="O42" s="4">
        <f t="shared" si="4"/>
        <v>0</v>
      </c>
      <c r="P42" s="32">
        <f t="shared" si="4"/>
        <v>0</v>
      </c>
      <c r="Q42">
        <f t="shared" si="5"/>
        <v>9</v>
      </c>
      <c r="S42" s="5"/>
      <c r="T42" s="4"/>
      <c r="U42" s="4"/>
      <c r="V42" s="4"/>
      <c r="W42" s="4"/>
      <c r="X42" s="4"/>
      <c r="Y42" s="4"/>
      <c r="Z42" s="6"/>
    </row>
    <row r="43" spans="1:26" x14ac:dyDescent="0.25">
      <c r="F43" s="4" t="s">
        <v>2</v>
      </c>
      <c r="G43" s="25">
        <f>G42+1</f>
        <v>46149</v>
      </c>
      <c r="H43" s="4">
        <f t="shared" si="3"/>
        <v>0</v>
      </c>
      <c r="I43" s="62">
        <f t="shared" si="3"/>
        <v>0</v>
      </c>
      <c r="J43" s="4">
        <f t="shared" si="3"/>
        <v>0</v>
      </c>
      <c r="K43" s="32">
        <f t="shared" si="3"/>
        <v>0</v>
      </c>
      <c r="L43" s="4">
        <f t="shared" si="3"/>
        <v>0</v>
      </c>
      <c r="M43" s="62">
        <f t="shared" si="3"/>
        <v>0</v>
      </c>
      <c r="N43" s="4">
        <f>COUNTIFS($O$7:$O$35,N$39,$F$7:$F$35,$F43)</f>
        <v>2</v>
      </c>
      <c r="O43" s="4">
        <f t="shared" si="4"/>
        <v>1</v>
      </c>
      <c r="P43" s="4">
        <f t="shared" si="4"/>
        <v>0</v>
      </c>
      <c r="Q43">
        <f t="shared" si="5"/>
        <v>3</v>
      </c>
      <c r="S43" s="5"/>
      <c r="T43" s="4"/>
      <c r="U43" s="4"/>
      <c r="V43" s="4"/>
      <c r="W43" s="4"/>
      <c r="X43" s="4"/>
      <c r="Y43" s="4"/>
      <c r="Z43" s="6"/>
    </row>
    <row r="44" spans="1:26" ht="16.5" thickBot="1" x14ac:dyDescent="0.3">
      <c r="Q44" s="47">
        <f>SUM(Q40:Q43)</f>
        <v>21</v>
      </c>
      <c r="S44" s="7"/>
      <c r="T44" s="8"/>
      <c r="U44" s="8"/>
      <c r="V44" s="8"/>
      <c r="W44" s="8"/>
      <c r="X44" s="8"/>
      <c r="Y44" s="8"/>
      <c r="Z44" s="9"/>
    </row>
    <row r="45" spans="1:26" x14ac:dyDescent="0.25">
      <c r="S45" s="10"/>
      <c r="T45" s="11"/>
      <c r="U45" s="11"/>
      <c r="V45" s="11"/>
      <c r="W45" s="11"/>
      <c r="X45" s="11"/>
      <c r="Y45" s="11"/>
      <c r="Z45" s="12"/>
    </row>
    <row r="46" spans="1:26" x14ac:dyDescent="0.25">
      <c r="S46" s="5"/>
      <c r="T46" s="4"/>
      <c r="U46" s="4"/>
      <c r="V46" s="4"/>
      <c r="W46" s="4"/>
      <c r="X46" s="4"/>
      <c r="Y46" s="4"/>
      <c r="Z46" s="6"/>
    </row>
    <row r="47" spans="1:26" x14ac:dyDescent="0.25">
      <c r="S47" s="5"/>
      <c r="T47" s="4"/>
      <c r="U47" s="4"/>
      <c r="V47" s="4"/>
      <c r="W47" s="4"/>
      <c r="X47" s="4"/>
      <c r="Y47" s="4"/>
      <c r="Z47" s="6"/>
    </row>
    <row r="48" spans="1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54"/>
      <c r="U50" s="54"/>
      <c r="V50" s="54"/>
      <c r="W50" s="54"/>
      <c r="X50" s="54"/>
      <c r="Y50" s="54"/>
      <c r="Z50" s="60"/>
    </row>
    <row r="51" spans="19:26" x14ac:dyDescent="0.25">
      <c r="S51" s="5"/>
      <c r="T51" s="54"/>
      <c r="U51" s="54"/>
      <c r="V51" s="54"/>
      <c r="W51" s="54"/>
      <c r="X51" s="54"/>
      <c r="Y51" s="54"/>
      <c r="Z51" s="60"/>
    </row>
    <row r="52" spans="19:26" ht="16.5" thickBot="1" x14ac:dyDescent="0.3">
      <c r="S52" s="7"/>
      <c r="T52" s="54"/>
      <c r="U52" s="54"/>
      <c r="V52" s="54"/>
      <c r="W52" s="54"/>
      <c r="X52" s="54"/>
      <c r="Y52" s="54"/>
      <c r="Z52" s="60"/>
    </row>
  </sheetData>
  <sortState xmlns:xlrd2="http://schemas.microsoft.com/office/spreadsheetml/2017/richdata2" ref="A7:P39">
    <sortCondition ref="H7:H39"/>
    <sortCondition ref="G7:G39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105" priority="11" operator="greaterThan">
      <formula>4</formula>
    </cfRule>
  </conditionalFormatting>
  <conditionalFormatting sqref="I40:I43">
    <cfRule type="cellIs" dxfId="104" priority="10" operator="greaterThan">
      <formula>2</formula>
    </cfRule>
  </conditionalFormatting>
  <conditionalFormatting sqref="J40:J43">
    <cfRule type="cellIs" dxfId="103" priority="9" stopIfTrue="1" operator="greaterThan">
      <formula>1</formula>
    </cfRule>
  </conditionalFormatting>
  <conditionalFormatting sqref="K40:K42">
    <cfRule type="cellIs" dxfId="102" priority="8" operator="greaterThan">
      <formula>3</formula>
    </cfRule>
  </conditionalFormatting>
  <conditionalFormatting sqref="K43">
    <cfRule type="cellIs" dxfId="101" priority="7" operator="greaterThan">
      <formula>0</formula>
    </cfRule>
  </conditionalFormatting>
  <conditionalFormatting sqref="L40:L42">
    <cfRule type="cellIs" dxfId="100" priority="6" operator="greaterThan">
      <formula>4</formula>
    </cfRule>
  </conditionalFormatting>
  <conditionalFormatting sqref="L43">
    <cfRule type="cellIs" dxfId="99" priority="2" stopIfTrue="1" operator="greaterThan">
      <formula>4</formula>
    </cfRule>
  </conditionalFormatting>
  <conditionalFormatting sqref="M40:M43">
    <cfRule type="cellIs" dxfId="98" priority="1" stopIfTrue="1" operator="greaterThan">
      <formula>1</formula>
    </cfRule>
  </conditionalFormatting>
  <conditionalFormatting sqref="N40:O43">
    <cfRule type="cellIs" dxfId="97" priority="4" operator="greaterThan">
      <formula>2</formula>
    </cfRule>
  </conditionalFormatting>
  <conditionalFormatting sqref="P40:P43">
    <cfRule type="cellIs" dxfId="96" priority="3" operator="greaterThan">
      <formula>1</formula>
    </cfRule>
  </conditionalFormatting>
  <conditionalFormatting sqref="P5:Q30 P32:Q35">
    <cfRule type="duplicateValues" dxfId="95" priority="44"/>
  </conditionalFormatting>
  <pageMargins left="0.7" right="0.7" top="0.75" bottom="0.75" header="0.3" footer="0.3"/>
  <pageSetup paperSize="9" scale="77" orientation="landscape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50"/>
    <pageSetUpPr fitToPage="1"/>
  </sheetPr>
  <dimension ref="A1:AA52"/>
  <sheetViews>
    <sheetView zoomScale="85" zoomScaleNormal="85" workbookViewId="0">
      <pane xSplit="6" ySplit="5" topLeftCell="M37" activePane="bottomRight" state="frozen"/>
      <selection pane="topRight" activeCell="G1" sqref="G1"/>
      <selection pane="bottomLeft" activeCell="A6" sqref="A6"/>
      <selection pane="bottomRight" activeCell="R4" sqref="R4:Z52"/>
    </sheetView>
  </sheetViews>
  <sheetFormatPr defaultColWidth="11" defaultRowHeight="15.75" x14ac:dyDescent="0.25"/>
  <cols>
    <col min="1" max="1" width="11" style="48"/>
    <col min="2" max="5" width="11" style="48" hidden="1" customWidth="1"/>
    <col min="6" max="7" width="14.125" style="48" customWidth="1"/>
    <col min="8" max="8" width="9.125" style="48" customWidth="1"/>
    <col min="9" max="9" width="7.125" style="48" customWidth="1"/>
    <col min="10" max="10" width="17.875" style="48" bestFit="1" customWidth="1"/>
    <col min="11" max="11" width="6" style="48" customWidth="1"/>
    <col min="12" max="12" width="21" style="48" bestFit="1" customWidth="1"/>
    <col min="13" max="14" width="22.625" style="48" customWidth="1"/>
    <col min="15" max="15" width="15.125" style="48" customWidth="1"/>
    <col min="16" max="16" width="7.875" style="48" customWidth="1"/>
    <col min="17" max="17" width="7.375" style="48" customWidth="1"/>
    <col min="18" max="18" width="5.5" style="48" customWidth="1"/>
    <col min="19" max="19" width="3.375" style="48" bestFit="1" customWidth="1"/>
    <col min="20" max="20" width="24.125" style="48" bestFit="1" customWidth="1"/>
    <col min="21" max="22" width="11.625" style="48" hidden="1" customWidth="1"/>
    <col min="23" max="23" width="11.625" style="48" customWidth="1"/>
    <col min="24" max="24" width="13.625" style="48" hidden="1" customWidth="1"/>
    <col min="25" max="25" width="11" style="48" hidden="1" customWidth="1"/>
    <col min="26" max="26" width="11.625" style="48" customWidth="1"/>
    <col min="27" max="16384" width="11" style="48"/>
  </cols>
  <sheetData>
    <row r="1" spans="1:27" x14ac:dyDescent="0.25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</row>
    <row r="2" spans="1:27" x14ac:dyDescent="0.25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</row>
    <row r="3" spans="1:27" x14ac:dyDescent="0.25">
      <c r="A3" s="47"/>
      <c r="B3" s="47"/>
      <c r="C3" s="47"/>
      <c r="D3" s="47"/>
      <c r="E3" s="47"/>
      <c r="F3" s="47" t="s">
        <v>31</v>
      </c>
      <c r="G3" s="63">
        <v>46153</v>
      </c>
      <c r="H3" s="47" t="s">
        <v>37</v>
      </c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105" t="s">
        <v>60</v>
      </c>
      <c r="V3" s="105"/>
      <c r="W3" s="43"/>
      <c r="X3" s="105" t="s">
        <v>61</v>
      </c>
      <c r="Y3" s="105"/>
      <c r="Z3" s="43"/>
      <c r="AA3" s="47"/>
    </row>
    <row r="4" spans="1:27" x14ac:dyDescent="0.25">
      <c r="A4" s="47"/>
      <c r="B4" s="105" t="s">
        <v>60</v>
      </c>
      <c r="C4" s="105"/>
      <c r="D4" s="105" t="s">
        <v>61</v>
      </c>
      <c r="E4" s="105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</row>
    <row r="5" spans="1:27" x14ac:dyDescent="0.25">
      <c r="A5" s="47"/>
      <c r="B5" s="47" t="s">
        <v>58</v>
      </c>
      <c r="C5" s="47" t="s">
        <v>59</v>
      </c>
      <c r="D5" s="47" t="s">
        <v>58</v>
      </c>
      <c r="E5" s="47" t="s">
        <v>59</v>
      </c>
      <c r="F5" s="65" t="s">
        <v>9</v>
      </c>
      <c r="G5" s="65" t="s">
        <v>10</v>
      </c>
      <c r="H5" s="65" t="s">
        <v>11</v>
      </c>
      <c r="I5" s="65" t="s">
        <v>20</v>
      </c>
      <c r="J5" s="65" t="s">
        <v>12</v>
      </c>
      <c r="K5" s="65"/>
      <c r="L5" s="65" t="s">
        <v>13</v>
      </c>
      <c r="M5" s="65" t="s">
        <v>14</v>
      </c>
      <c r="N5" s="65" t="s">
        <v>15</v>
      </c>
      <c r="O5" s="65" t="s">
        <v>16</v>
      </c>
      <c r="P5" s="65" t="s">
        <v>56</v>
      </c>
      <c r="Q5" s="65" t="s">
        <v>57</v>
      </c>
      <c r="R5" s="47"/>
      <c r="S5" s="46"/>
      <c r="T5" s="46"/>
      <c r="U5" s="46"/>
      <c r="V5" s="46"/>
      <c r="W5" s="46"/>
      <c r="X5" s="46"/>
      <c r="Y5" s="46"/>
      <c r="Z5" s="46"/>
      <c r="AA5" s="47"/>
    </row>
    <row r="6" spans="1:27" x14ac:dyDescent="0.25">
      <c r="A6" s="47"/>
      <c r="B6" s="47"/>
      <c r="C6" s="47"/>
      <c r="D6" s="47"/>
      <c r="E6" s="47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7"/>
      <c r="S6" s="46"/>
      <c r="T6" s="46"/>
      <c r="U6" s="46"/>
      <c r="V6" s="46"/>
      <c r="W6" s="46"/>
      <c r="X6" s="46"/>
      <c r="Y6" s="46"/>
      <c r="Z6" s="46"/>
      <c r="AA6" s="47"/>
    </row>
    <row r="7" spans="1:27" x14ac:dyDescent="0.25">
      <c r="A7" s="47"/>
      <c r="B7" s="47">
        <f>I7</f>
        <v>5</v>
      </c>
      <c r="C7" s="47">
        <f>K7</f>
        <v>7</v>
      </c>
      <c r="D7" s="47">
        <f>P7</f>
        <v>12</v>
      </c>
      <c r="E7" s="47">
        <f>Q7</f>
        <v>13</v>
      </c>
      <c r="F7" s="53" t="s">
        <v>99</v>
      </c>
      <c r="G7" s="52">
        <f>VLOOKUP(F7,$F$40:$G$43,2,FALSE)</f>
        <v>46153</v>
      </c>
      <c r="H7" s="46">
        <v>1</v>
      </c>
      <c r="I7" s="46">
        <v>5</v>
      </c>
      <c r="J7" s="53" t="str">
        <f>VLOOKUP($I7,TEAMS!$A$3:$D$56,2,0)</f>
        <v>TB Racers</v>
      </c>
      <c r="K7" s="46">
        <v>7</v>
      </c>
      <c r="L7" s="46" t="str">
        <f>VLOOKUP($K7,TEAMS!$A$3:$D$56,2,0)</f>
        <v>Cromer Cobras</v>
      </c>
      <c r="M7" s="46" t="str">
        <f>VLOOKUP($P7,TEAMS!$A$3:$D$56,2,0)</f>
        <v>NU Yellow</v>
      </c>
      <c r="N7" s="46" t="str">
        <f>VLOOKUP($Q7,TEAMS!$A$3:$D$56,2,0)</f>
        <v>Sonics</v>
      </c>
      <c r="O7" s="53" t="s">
        <v>129</v>
      </c>
      <c r="P7" s="46">
        <v>12</v>
      </c>
      <c r="Q7" s="46">
        <v>13</v>
      </c>
      <c r="R7" s="47"/>
      <c r="S7" s="46"/>
      <c r="T7" s="46"/>
      <c r="U7" s="46"/>
      <c r="V7" s="46"/>
      <c r="W7" s="46"/>
      <c r="X7" s="46"/>
      <c r="Y7" s="46"/>
      <c r="Z7" s="46"/>
      <c r="AA7" s="47"/>
    </row>
    <row r="8" spans="1:27" x14ac:dyDescent="0.25">
      <c r="A8" s="47"/>
      <c r="B8" s="47">
        <f>I8</f>
        <v>6</v>
      </c>
      <c r="C8" s="47">
        <f>K8</f>
        <v>8</v>
      </c>
      <c r="D8" s="47">
        <f t="shared" ref="D8:E30" si="0">P8</f>
        <v>1</v>
      </c>
      <c r="E8" s="47">
        <f t="shared" si="0"/>
        <v>2</v>
      </c>
      <c r="F8" s="46" t="str">
        <f>VLOOKUP(I8,TEAMS!A5:D56,4,0)</f>
        <v>Tuesday</v>
      </c>
      <c r="G8" s="52">
        <f>VLOOKUP(F8,$F$40:$G$43,2,FALSE)</f>
        <v>46154</v>
      </c>
      <c r="H8" s="46">
        <v>1</v>
      </c>
      <c r="I8" s="46">
        <v>6</v>
      </c>
      <c r="J8" s="46" t="str">
        <f>VLOOKUP($I8,TEAMS!$A$3:$D$56,2,0)</f>
        <v>Red Knights</v>
      </c>
      <c r="K8" s="46">
        <v>8</v>
      </c>
      <c r="L8" s="46" t="str">
        <f>VLOOKUP($K8,TEAMS!$A$3:$D$56,2,0)</f>
        <v>Jets</v>
      </c>
      <c r="M8" s="46" t="str">
        <f>VLOOKUP($P8,TEAMS!$A$3:$D$56,2,0)</f>
        <v>NU Blue</v>
      </c>
      <c r="N8" s="46" t="str">
        <f>VLOOKUP($Q8,TEAMS!$A$3:$D$56,2,0)</f>
        <v>NU White</v>
      </c>
      <c r="O8" s="46" t="str">
        <f>VLOOKUP($I8,TEAMS!$A$3:$D$56,3,0)</f>
        <v>Hewett</v>
      </c>
      <c r="P8" s="46">
        <v>1</v>
      </c>
      <c r="Q8" s="46">
        <v>2</v>
      </c>
      <c r="R8" s="47"/>
      <c r="S8" s="46"/>
      <c r="T8" s="46"/>
      <c r="U8" s="46"/>
      <c r="V8" s="46"/>
      <c r="W8" s="46"/>
      <c r="X8" s="46"/>
      <c r="Y8" s="46"/>
      <c r="Z8" s="46"/>
      <c r="AA8" s="47"/>
    </row>
    <row r="9" spans="1:27" x14ac:dyDescent="0.25">
      <c r="A9" s="47"/>
      <c r="B9" s="47">
        <f>I9</f>
        <v>4</v>
      </c>
      <c r="C9" s="47">
        <f>K9</f>
        <v>1</v>
      </c>
      <c r="D9" s="47">
        <f t="shared" si="0"/>
        <v>5</v>
      </c>
      <c r="E9" s="47">
        <f t="shared" si="0"/>
        <v>25</v>
      </c>
      <c r="F9" s="46" t="str">
        <f>VLOOKUP(I9,TEAMS!A3:D56,4,0)</f>
        <v>Tuesday</v>
      </c>
      <c r="G9" s="52">
        <f>VLOOKUP(F9,$F$40:$G$43,2,FALSE)</f>
        <v>46154</v>
      </c>
      <c r="H9" s="46">
        <v>1</v>
      </c>
      <c r="I9" s="46">
        <v>4</v>
      </c>
      <c r="J9" s="46" t="str">
        <f>VLOOKUP($I9,TEAMS!$A$3:$D$56,2,0)</f>
        <v>Stars</v>
      </c>
      <c r="K9" s="46">
        <v>1</v>
      </c>
      <c r="L9" s="46" t="str">
        <f>VLOOKUP($K9,TEAMS!$A$3:$D$56,2,0)</f>
        <v>NU Blue</v>
      </c>
      <c r="M9" s="46" t="str">
        <f>VLOOKUP($P9,TEAMS!$A$3:$D$56,2,0)</f>
        <v>TB Racers</v>
      </c>
      <c r="N9" s="46" t="str">
        <f>VLOOKUP($Q9,TEAMS!$A$3:$D$56,2,0)</f>
        <v>NU Ruby</v>
      </c>
      <c r="O9" s="46" t="str">
        <f>VLOOKUP($I9,TEAMS!$A$3:$D$56,3,0)</f>
        <v>UEA</v>
      </c>
      <c r="P9" s="46">
        <v>5</v>
      </c>
      <c r="Q9" s="46">
        <v>25</v>
      </c>
      <c r="R9" s="47"/>
      <c r="S9" s="46"/>
      <c r="T9" s="46"/>
      <c r="U9" s="46"/>
      <c r="V9" s="46"/>
      <c r="W9" s="46"/>
      <c r="X9" s="46"/>
      <c r="Y9" s="46"/>
      <c r="Z9" s="46"/>
      <c r="AA9" s="47"/>
    </row>
    <row r="10" spans="1:27" x14ac:dyDescent="0.25">
      <c r="A10" s="47"/>
      <c r="B10" s="47">
        <f>I10</f>
        <v>2</v>
      </c>
      <c r="C10" s="47">
        <f>K10</f>
        <v>3</v>
      </c>
      <c r="D10" s="47">
        <f t="shared" si="0"/>
        <v>4</v>
      </c>
      <c r="E10" s="47">
        <f t="shared" si="0"/>
        <v>6</v>
      </c>
      <c r="F10" s="46" t="str">
        <f>VLOOKUP(I10,TEAMS!A3:D56,4,0)</f>
        <v>Wednesday</v>
      </c>
      <c r="G10" s="52">
        <f>VLOOKUP(F10,$F$40:$G$43,2,FALSE)</f>
        <v>46155</v>
      </c>
      <c r="H10" s="46">
        <v>1</v>
      </c>
      <c r="I10" s="46">
        <v>2</v>
      </c>
      <c r="J10" s="46" t="str">
        <f>VLOOKUP($I10,TEAMS!$A$3:$D$56,2,0)</f>
        <v>NU White</v>
      </c>
      <c r="K10" s="46">
        <v>3</v>
      </c>
      <c r="L10" s="46" t="str">
        <f>VLOOKUP($K10,TEAMS!$A$3:$D$56,2,0)</f>
        <v>TB Mustangs</v>
      </c>
      <c r="M10" s="46" t="str">
        <f>VLOOKUP($P10,TEAMS!$A$3:$D$56,2,0)</f>
        <v>Stars</v>
      </c>
      <c r="N10" s="46" t="str">
        <f>VLOOKUP($Q10,TEAMS!$A$3:$D$56,2,0)</f>
        <v>Red Knights</v>
      </c>
      <c r="O10" s="46" t="str">
        <f>VLOOKUP($I10,TEAMS!$A$3:$D$56,3,0)</f>
        <v>UEA</v>
      </c>
      <c r="P10" s="46">
        <v>4</v>
      </c>
      <c r="Q10" s="46">
        <v>6</v>
      </c>
      <c r="R10" s="47"/>
      <c r="S10" s="46"/>
      <c r="T10" s="46"/>
      <c r="U10" s="46"/>
      <c r="V10" s="46"/>
      <c r="W10" s="46"/>
      <c r="X10" s="46"/>
      <c r="Y10" s="46"/>
      <c r="Z10" s="46"/>
      <c r="AA10" s="47"/>
    </row>
    <row r="11" spans="1:27" x14ac:dyDescent="0.25">
      <c r="A11" s="47"/>
      <c r="B11" s="47"/>
      <c r="C11" s="47"/>
      <c r="D11" s="47"/>
      <c r="E11" s="47"/>
      <c r="F11" s="46"/>
      <c r="G11" s="52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7"/>
      <c r="S11" s="46"/>
      <c r="T11" s="46"/>
      <c r="U11" s="46"/>
      <c r="V11" s="46"/>
      <c r="W11" s="46"/>
      <c r="X11" s="46"/>
      <c r="Y11" s="46"/>
      <c r="Z11" s="46"/>
      <c r="AA11" s="47"/>
    </row>
    <row r="12" spans="1:27" x14ac:dyDescent="0.25">
      <c r="A12" s="47"/>
      <c r="B12" s="47">
        <f>I12</f>
        <v>16</v>
      </c>
      <c r="C12" s="47">
        <f>K12</f>
        <v>9</v>
      </c>
      <c r="D12" s="47">
        <f t="shared" si="0"/>
        <v>8</v>
      </c>
      <c r="E12" s="47">
        <f t="shared" si="0"/>
        <v>10</v>
      </c>
      <c r="F12" s="46" t="str">
        <f>VLOOKUP(I12,TEAMS!A8:D61,4,0)</f>
        <v>Monday</v>
      </c>
      <c r="G12" s="52">
        <f>VLOOKUP(F12,$F$40:$G$43,2,FALSE)</f>
        <v>46153</v>
      </c>
      <c r="H12" s="46">
        <v>2</v>
      </c>
      <c r="I12" s="46">
        <v>16</v>
      </c>
      <c r="J12" s="46" t="str">
        <f>VLOOKUP($I12,TEAMS!$A$3:$D$56,2,0)</f>
        <v>Sirens</v>
      </c>
      <c r="K12" s="46">
        <v>9</v>
      </c>
      <c r="L12" s="46" t="str">
        <f>VLOOKUP($K12,TEAMS!$A$3:$D$56,2,0)</f>
        <v>Phoenix</v>
      </c>
      <c r="M12" s="46" t="str">
        <f>VLOOKUP($P12,TEAMS!$A$3:$D$56,2,0)</f>
        <v>Jets</v>
      </c>
      <c r="N12" s="46" t="str">
        <f>VLOOKUP($Q12,TEAMS!$A$3:$D$56,2,0)</f>
        <v>Black Knights</v>
      </c>
      <c r="O12" s="46" t="str">
        <f>VLOOKUP($I12,TEAMS!$A$3:$D$56,3,0)</f>
        <v>Open</v>
      </c>
      <c r="P12" s="46">
        <v>8</v>
      </c>
      <c r="Q12" s="46">
        <v>10</v>
      </c>
      <c r="R12" s="47"/>
      <c r="S12" s="46"/>
      <c r="T12" s="46"/>
      <c r="U12" s="46"/>
      <c r="V12" s="46"/>
      <c r="W12" s="46"/>
      <c r="X12" s="46"/>
      <c r="Y12" s="46"/>
      <c r="Z12" s="46"/>
      <c r="AA12" s="47"/>
    </row>
    <row r="13" spans="1:27" x14ac:dyDescent="0.25">
      <c r="A13" s="47"/>
      <c r="B13" s="47">
        <f>I13</f>
        <v>15</v>
      </c>
      <c r="C13" s="47">
        <f>K13</f>
        <v>14</v>
      </c>
      <c r="D13" s="47">
        <f t="shared" si="0"/>
        <v>11</v>
      </c>
      <c r="E13" s="47">
        <f t="shared" si="0"/>
        <v>19</v>
      </c>
      <c r="F13" s="46" t="str">
        <f>VLOOKUP(I13,TEAMS!A9:D62,4,0)</f>
        <v>Monday</v>
      </c>
      <c r="G13" s="52">
        <f>VLOOKUP(F13,$F$40:$G$43,2,FALSE)</f>
        <v>46153</v>
      </c>
      <c r="H13" s="46">
        <v>2</v>
      </c>
      <c r="I13" s="46">
        <v>15</v>
      </c>
      <c r="J13" s="46" t="str">
        <f>VLOOKUP($I13,TEAMS!$A$3:$D$56,2,0)</f>
        <v>Cliff Park</v>
      </c>
      <c r="K13" s="46">
        <v>14</v>
      </c>
      <c r="L13" s="46" t="str">
        <f>VLOOKUP($K13,TEAMS!$A$3:$D$56,2,0)</f>
        <v>NU Royal</v>
      </c>
      <c r="M13" s="46" t="str">
        <f>VLOOKUP($P13,TEAMS!$A$3:$D$56,2,0)</f>
        <v>TB Colts</v>
      </c>
      <c r="N13" s="46" t="str">
        <f>VLOOKUP($Q13,TEAMS!$A$3:$D$56,2,0)</f>
        <v>Premier</v>
      </c>
      <c r="O13" s="46" t="str">
        <f>VLOOKUP($I13,TEAMS!$A$3:$D$56,3,0)</f>
        <v>Open</v>
      </c>
      <c r="P13" s="46">
        <v>11</v>
      </c>
      <c r="Q13" s="46">
        <v>19</v>
      </c>
      <c r="R13" s="47"/>
      <c r="S13" s="46"/>
      <c r="T13" s="46"/>
      <c r="U13" s="46"/>
      <c r="V13" s="46"/>
      <c r="W13" s="46"/>
      <c r="X13" s="46"/>
      <c r="Y13" s="46"/>
      <c r="Z13" s="46"/>
      <c r="AA13" s="47"/>
    </row>
    <row r="14" spans="1:27" x14ac:dyDescent="0.25">
      <c r="A14" s="47"/>
      <c r="B14" s="47">
        <f>I14</f>
        <v>13</v>
      </c>
      <c r="C14" s="47">
        <f>K14</f>
        <v>12</v>
      </c>
      <c r="D14" s="47">
        <f t="shared" si="0"/>
        <v>3</v>
      </c>
      <c r="E14" s="47">
        <f t="shared" si="0"/>
        <v>14</v>
      </c>
      <c r="F14" s="46" t="str">
        <f>VLOOKUP(I14,TEAMS!A11:D64,4,0)</f>
        <v>Tuesday</v>
      </c>
      <c r="G14" s="52">
        <f>VLOOKUP(F14,$F$40:$G$43,2,FALSE)</f>
        <v>46154</v>
      </c>
      <c r="H14" s="46">
        <v>2</v>
      </c>
      <c r="I14" s="46">
        <v>13</v>
      </c>
      <c r="J14" s="46" t="str">
        <f>VLOOKUP($I14,TEAMS!$A$3:$D$56,2,0)</f>
        <v>Sonics</v>
      </c>
      <c r="K14" s="46">
        <v>12</v>
      </c>
      <c r="L14" s="46" t="str">
        <f>VLOOKUP($K14,TEAMS!$A$3:$D$56,2,0)</f>
        <v>NU Yellow</v>
      </c>
      <c r="M14" s="46" t="str">
        <f>VLOOKUP($P14,TEAMS!$A$3:$D$56,2,0)</f>
        <v>TB Mustangs</v>
      </c>
      <c r="N14" s="46" t="str">
        <f>VLOOKUP($Q14,TEAMS!$A$3:$D$56,2,0)</f>
        <v>NU Royal</v>
      </c>
      <c r="O14" s="46" t="str">
        <f>VLOOKUP($I14,TEAMS!$A$3:$D$56,3,0)</f>
        <v xml:space="preserve">Open </v>
      </c>
      <c r="P14" s="46">
        <v>3</v>
      </c>
      <c r="Q14" s="46">
        <v>14</v>
      </c>
      <c r="R14" s="47"/>
      <c r="S14" s="46"/>
      <c r="T14" s="46"/>
      <c r="U14" s="46"/>
      <c r="V14" s="46"/>
      <c r="W14" s="46"/>
      <c r="X14" s="46"/>
      <c r="Y14" s="46"/>
      <c r="Z14" s="46"/>
      <c r="AA14" s="47"/>
    </row>
    <row r="15" spans="1:27" x14ac:dyDescent="0.25">
      <c r="A15" s="47"/>
      <c r="B15" s="47">
        <f>I15</f>
        <v>11</v>
      </c>
      <c r="C15" s="47">
        <f>K15</f>
        <v>10</v>
      </c>
      <c r="D15" s="47">
        <f t="shared" si="0"/>
        <v>16</v>
      </c>
      <c r="E15" s="47">
        <f t="shared" si="0"/>
        <v>18</v>
      </c>
      <c r="F15" s="46" t="s">
        <v>101</v>
      </c>
      <c r="G15" s="52">
        <f>VLOOKUP(F15,$F$40:$G$43,2,FALSE)</f>
        <v>46154</v>
      </c>
      <c r="H15" s="46">
        <v>2</v>
      </c>
      <c r="I15" s="46">
        <v>11</v>
      </c>
      <c r="J15" s="46" t="str">
        <f>VLOOKUP($I15,TEAMS!$A$3:$D$56,2,0)</f>
        <v>TB Colts</v>
      </c>
      <c r="K15" s="46">
        <v>10</v>
      </c>
      <c r="L15" s="46" t="str">
        <f>VLOOKUP($K15,TEAMS!$A$3:$D$56,2,0)</f>
        <v>Black Knights</v>
      </c>
      <c r="M15" s="46" t="str">
        <f>VLOOKUP($P15,TEAMS!$A$3:$D$56,2,0)</f>
        <v>Sirens</v>
      </c>
      <c r="N15" s="46" t="str">
        <f>VLOOKUP($Q15,TEAMS!$A$3:$D$56,2,0)</f>
        <v>Venus</v>
      </c>
      <c r="O15" s="46" t="str">
        <f>VLOOKUP($I15,TEAMS!$A$3:$D$56,3,0)</f>
        <v>Sprowston</v>
      </c>
      <c r="P15" s="46">
        <v>16</v>
      </c>
      <c r="Q15" s="46">
        <v>18</v>
      </c>
      <c r="R15" s="47"/>
      <c r="S15" s="46"/>
      <c r="T15" s="46"/>
      <c r="U15" s="46"/>
      <c r="V15" s="46"/>
      <c r="W15" s="46"/>
      <c r="X15" s="46"/>
      <c r="Y15" s="46"/>
      <c r="Z15" s="46"/>
      <c r="AA15" s="47"/>
    </row>
    <row r="16" spans="1:27" x14ac:dyDescent="0.25">
      <c r="A16" s="47"/>
      <c r="B16" s="47"/>
      <c r="C16" s="47"/>
      <c r="D16" s="47"/>
      <c r="E16" s="47"/>
      <c r="F16" s="46"/>
      <c r="G16" s="52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7"/>
      <c r="S16" s="46"/>
      <c r="T16" s="46"/>
      <c r="U16" s="46"/>
      <c r="V16" s="46"/>
      <c r="W16" s="46"/>
      <c r="X16" s="46"/>
      <c r="Y16" s="46"/>
      <c r="Z16" s="46"/>
      <c r="AA16" s="47"/>
    </row>
    <row r="17" spans="1:27" x14ac:dyDescent="0.25">
      <c r="A17" s="47"/>
      <c r="B17" s="47">
        <f>I17</f>
        <v>20</v>
      </c>
      <c r="C17" s="47">
        <f>K17</f>
        <v>17</v>
      </c>
      <c r="D17" s="47">
        <f t="shared" si="0"/>
        <v>7</v>
      </c>
      <c r="E17" s="47">
        <f t="shared" si="0"/>
        <v>23</v>
      </c>
      <c r="F17" s="46" t="str">
        <f>VLOOKUP(I17,TEAMS!A13:D66,4,0)</f>
        <v>Wednesday</v>
      </c>
      <c r="G17" s="52">
        <f>VLOOKUP(F17,$F$40:$G$43,2,FALSE)</f>
        <v>46155</v>
      </c>
      <c r="H17" s="46">
        <v>3</v>
      </c>
      <c r="I17" s="46">
        <v>20</v>
      </c>
      <c r="J17" s="46" t="str">
        <f>VLOOKUP($I17,TEAMS!$A$3:$D$56,2,0)</f>
        <v>White Knights</v>
      </c>
      <c r="K17" s="46">
        <v>17</v>
      </c>
      <c r="L17" s="46" t="str">
        <f>VLOOKUP($K17,TEAMS!$A$3:$D$56,2,0)</f>
        <v>Blades</v>
      </c>
      <c r="M17" s="46" t="str">
        <f>VLOOKUP($P17,TEAMS!$A$3:$D$56,2,0)</f>
        <v>Cromer Cobras</v>
      </c>
      <c r="N17" s="46" t="str">
        <f>VLOOKUP($Q17,TEAMS!$A$3:$D$56,2,0)</f>
        <v>Hotshots</v>
      </c>
      <c r="O17" s="46" t="str">
        <f>VLOOKUP($I17,TEAMS!$A$3:$D$56,3,0)</f>
        <v>Hewett</v>
      </c>
      <c r="P17" s="46">
        <v>7</v>
      </c>
      <c r="Q17" s="46">
        <v>23</v>
      </c>
      <c r="R17" s="47"/>
      <c r="S17" s="46"/>
      <c r="T17" s="46"/>
      <c r="U17" s="46"/>
      <c r="V17" s="46"/>
      <c r="W17" s="46"/>
      <c r="X17" s="46"/>
      <c r="Y17" s="46"/>
      <c r="Z17" s="46"/>
      <c r="AA17" s="47"/>
    </row>
    <row r="18" spans="1:27" x14ac:dyDescent="0.25">
      <c r="A18" s="47"/>
      <c r="B18" s="47">
        <f>I18</f>
        <v>24</v>
      </c>
      <c r="C18" s="47">
        <f>K18</f>
        <v>18</v>
      </c>
      <c r="D18" s="47">
        <f t="shared" si="0"/>
        <v>26</v>
      </c>
      <c r="E18" s="47">
        <f t="shared" si="0"/>
        <v>30</v>
      </c>
      <c r="F18" s="46" t="str">
        <f>VLOOKUP(I18,TEAMS!A14:D67,4,0)</f>
        <v>Wednesday</v>
      </c>
      <c r="G18" s="52">
        <f>VLOOKUP(F18,$F$40:$G$43,2,FALSE)</f>
        <v>46155</v>
      </c>
      <c r="H18" s="46">
        <v>3</v>
      </c>
      <c r="I18" s="46">
        <v>24</v>
      </c>
      <c r="J18" s="46" t="str">
        <f>VLOOKUP($I18,TEAMS!$A$3:$D$56,2,0)</f>
        <v>Icenians</v>
      </c>
      <c r="K18" s="46">
        <v>18</v>
      </c>
      <c r="L18" s="46" t="str">
        <f>VLOOKUP($K18,TEAMS!$A$3:$D$56,2,0)</f>
        <v>Venus</v>
      </c>
      <c r="M18" s="46" t="str">
        <f>VLOOKUP($P18,TEAMS!$A$3:$D$56,2,0)</f>
        <v>TB Shetlands</v>
      </c>
      <c r="N18" s="46" t="str">
        <f>VLOOKUP($Q18,TEAMS!$A$3:$D$56,2,0)</f>
        <v>Watton Wolves</v>
      </c>
      <c r="O18" s="46" t="str">
        <f>VLOOKUP($I18,TEAMS!$A$3:$D$56,3,0)</f>
        <v>Open</v>
      </c>
      <c r="P18" s="46">
        <v>26</v>
      </c>
      <c r="Q18" s="46">
        <v>30</v>
      </c>
      <c r="R18" s="47"/>
      <c r="S18" s="46"/>
      <c r="T18" s="46"/>
      <c r="U18" s="46"/>
      <c r="V18" s="46"/>
      <c r="W18" s="46"/>
      <c r="X18" s="46"/>
      <c r="Y18" s="46"/>
      <c r="Z18" s="46"/>
      <c r="AA18" s="47"/>
    </row>
    <row r="19" spans="1:27" x14ac:dyDescent="0.25">
      <c r="A19" s="47"/>
      <c r="B19" s="47">
        <f>I19</f>
        <v>22</v>
      </c>
      <c r="C19" s="47">
        <f>K19</f>
        <v>23</v>
      </c>
      <c r="D19" s="47">
        <f t="shared" si="0"/>
        <v>20</v>
      </c>
      <c r="E19" s="47">
        <f t="shared" si="0"/>
        <v>21</v>
      </c>
      <c r="F19" s="46" t="str">
        <f>VLOOKUP(I19,TEAMS!A16:D69,4,0)</f>
        <v>Tuesday</v>
      </c>
      <c r="G19" s="52">
        <f>VLOOKUP(F19,$F$40:$G$43,2,FALSE)</f>
        <v>46154</v>
      </c>
      <c r="H19" s="46">
        <v>3</v>
      </c>
      <c r="I19" s="46">
        <v>22</v>
      </c>
      <c r="J19" s="46" t="str">
        <f>VLOOKUP($I19,TEAMS!$A$3:$D$56,2,0)</f>
        <v>Wrens</v>
      </c>
      <c r="K19" s="46">
        <v>23</v>
      </c>
      <c r="L19" s="46" t="str">
        <f>VLOOKUP($K19,TEAMS!$A$3:$D$56,2,0)</f>
        <v>Hotshots</v>
      </c>
      <c r="M19" s="46" t="str">
        <f>VLOOKUP($P19,TEAMS!$A$3:$D$56,2,0)</f>
        <v>White Knights</v>
      </c>
      <c r="N19" s="46" t="str">
        <f>VLOOKUP($Q19,TEAMS!$A$3:$D$56,2,0)</f>
        <v>Belton</v>
      </c>
      <c r="O19" s="46" t="str">
        <f>VLOOKUP($I19,TEAMS!$A$3:$D$56,3,0)</f>
        <v>Open</v>
      </c>
      <c r="P19" s="46">
        <v>20</v>
      </c>
      <c r="Q19" s="46">
        <v>21</v>
      </c>
      <c r="R19" s="47"/>
      <c r="S19" s="46"/>
      <c r="T19" s="46"/>
      <c r="U19" s="46"/>
      <c r="V19" s="46"/>
      <c r="W19" s="46"/>
      <c r="X19" s="46"/>
      <c r="Y19" s="46"/>
      <c r="Z19" s="46"/>
      <c r="AA19" s="47"/>
    </row>
    <row r="20" spans="1:27" x14ac:dyDescent="0.25">
      <c r="A20" s="47"/>
      <c r="B20" s="47">
        <f>I20</f>
        <v>21</v>
      </c>
      <c r="C20" s="47">
        <f>K20</f>
        <v>19</v>
      </c>
      <c r="D20" s="47">
        <f t="shared" si="0"/>
        <v>33</v>
      </c>
      <c r="E20" s="47">
        <f t="shared" si="0"/>
        <v>34</v>
      </c>
      <c r="F20" s="53" t="s">
        <v>100</v>
      </c>
      <c r="G20" s="52">
        <f>VLOOKUP(F20,$F$40:$G$43,2,FALSE)</f>
        <v>46155</v>
      </c>
      <c r="H20" s="46">
        <v>3</v>
      </c>
      <c r="I20" s="46">
        <v>21</v>
      </c>
      <c r="J20" s="53" t="str">
        <f>VLOOKUP($I20,TEAMS!$A$3:$D$56,2,0)</f>
        <v>Belton</v>
      </c>
      <c r="K20" s="46">
        <v>19</v>
      </c>
      <c r="L20" s="46" t="str">
        <f>VLOOKUP($K20,TEAMS!$A$3:$D$56,2,0)</f>
        <v>Premier</v>
      </c>
      <c r="M20" s="46" t="str">
        <f>VLOOKUP($P20,TEAMS!$A$3:$D$56,2,0)</f>
        <v>Hornets</v>
      </c>
      <c r="N20" s="46" t="str">
        <f>VLOOKUP($Q20,TEAMS!$A$3:$D$56,2,0)</f>
        <v>NU Amber</v>
      </c>
      <c r="O20" s="53" t="s">
        <v>116</v>
      </c>
      <c r="P20" s="46">
        <v>33</v>
      </c>
      <c r="Q20" s="46">
        <v>34</v>
      </c>
      <c r="R20" s="47"/>
      <c r="S20" s="46"/>
      <c r="T20" s="46"/>
      <c r="U20" s="46"/>
      <c r="V20" s="46"/>
      <c r="W20" s="46"/>
      <c r="X20" s="46"/>
      <c r="Y20" s="46"/>
      <c r="Z20" s="46"/>
      <c r="AA20" s="47"/>
    </row>
    <row r="21" spans="1:27" x14ac:dyDescent="0.25">
      <c r="A21" s="47"/>
      <c r="B21" s="47"/>
      <c r="C21" s="47"/>
      <c r="D21" s="47"/>
      <c r="E21" s="47"/>
      <c r="F21" s="46"/>
      <c r="G21" s="52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7"/>
      <c r="S21" s="46"/>
      <c r="T21" s="46"/>
      <c r="U21" s="46"/>
      <c r="V21" s="46"/>
      <c r="W21" s="46"/>
      <c r="X21" s="46"/>
      <c r="Y21" s="46"/>
      <c r="Z21" s="46"/>
      <c r="AA21" s="47"/>
    </row>
    <row r="22" spans="1:27" x14ac:dyDescent="0.25">
      <c r="A22" s="47"/>
      <c r="B22" s="47">
        <f>I22</f>
        <v>30</v>
      </c>
      <c r="C22" s="47">
        <f>K22</f>
        <v>26</v>
      </c>
      <c r="D22" s="47">
        <f t="shared" si="0"/>
        <v>9</v>
      </c>
      <c r="E22" s="47">
        <f t="shared" si="0"/>
        <v>15</v>
      </c>
      <c r="F22" s="46" t="str">
        <f>VLOOKUP(I22,TEAMS!A20:D75,4,0)</f>
        <v>Tuesday</v>
      </c>
      <c r="G22" s="52">
        <f>VLOOKUP(F22,$F$40:$G$43,2,FALSE)</f>
        <v>46154</v>
      </c>
      <c r="H22" s="46">
        <v>4</v>
      </c>
      <c r="I22" s="46">
        <v>30</v>
      </c>
      <c r="J22" s="46" t="str">
        <f>VLOOKUP($I22,TEAMS!$A$3:$D$56,2,0)</f>
        <v>Watton Wolves</v>
      </c>
      <c r="K22" s="46">
        <v>26</v>
      </c>
      <c r="L22" s="46" t="str">
        <f>VLOOKUP($K22,TEAMS!$A$3:$D$56,2,0)</f>
        <v>TB Shetlands</v>
      </c>
      <c r="M22" s="46" t="str">
        <f>VLOOKUP($P22,TEAMS!$A$3:$D$56,2,0)</f>
        <v>Phoenix</v>
      </c>
      <c r="N22" s="46" t="str">
        <f>VLOOKUP($Q22,TEAMS!$A$3:$D$56,2,0)</f>
        <v>Cliff Park</v>
      </c>
      <c r="O22" s="46" t="str">
        <f>VLOOKUP($I22,TEAMS!$A$3:$D$56,3,0)</f>
        <v>UEA</v>
      </c>
      <c r="P22" s="46">
        <v>9</v>
      </c>
      <c r="Q22" s="46">
        <v>15</v>
      </c>
      <c r="R22" s="47"/>
      <c r="S22" s="46"/>
      <c r="T22" s="46"/>
      <c r="U22" s="46"/>
      <c r="V22" s="46"/>
      <c r="W22" s="46"/>
      <c r="X22" s="46"/>
      <c r="Y22" s="46"/>
      <c r="Z22" s="46"/>
      <c r="AA22" s="47"/>
    </row>
    <row r="23" spans="1:27" x14ac:dyDescent="0.25">
      <c r="A23" s="47"/>
      <c r="B23" s="47">
        <f>I23</f>
        <v>28</v>
      </c>
      <c r="C23" s="47">
        <f>K23</f>
        <v>31</v>
      </c>
      <c r="D23" s="47">
        <f t="shared" si="0"/>
        <v>22</v>
      </c>
      <c r="E23" s="47">
        <f t="shared" si="0"/>
        <v>29</v>
      </c>
      <c r="F23" s="46" t="s">
        <v>136</v>
      </c>
      <c r="G23" s="52">
        <f>VLOOKUP(F23,$F$40:$G$43,2,FALSE)</f>
        <v>46155</v>
      </c>
      <c r="H23" s="46">
        <v>4</v>
      </c>
      <c r="I23" s="46">
        <v>28</v>
      </c>
      <c r="J23" s="46" t="str">
        <f>VLOOKUP($I23,TEAMS!$A$3:$D$56,2,0)</f>
        <v>Hethersett Rockets</v>
      </c>
      <c r="K23" s="46">
        <v>31</v>
      </c>
      <c r="L23" s="46" t="str">
        <f>VLOOKUP($K23,TEAMS!$A$3:$D$56,2,0)</f>
        <v>Trailblazers</v>
      </c>
      <c r="M23" s="46" t="str">
        <f>VLOOKUP($P23,TEAMS!$A$3:$D$56,2,0)</f>
        <v>Wrens</v>
      </c>
      <c r="N23" s="46" t="str">
        <f>VLOOKUP($Q23,TEAMS!$A$3:$D$56,2,0)</f>
        <v>NCF Emerald</v>
      </c>
      <c r="O23" s="46" t="str">
        <f>VLOOKUP($I23,TEAMS!$A$3:$D$56,3,0)</f>
        <v>Hellesdon High</v>
      </c>
      <c r="P23" s="46">
        <v>22</v>
      </c>
      <c r="Q23" s="46">
        <v>29</v>
      </c>
      <c r="R23" s="47"/>
      <c r="S23" s="46"/>
      <c r="T23" s="46"/>
      <c r="U23" s="46"/>
      <c r="V23" s="46"/>
      <c r="W23" s="46"/>
      <c r="X23" s="46"/>
      <c r="Y23" s="46"/>
      <c r="Z23" s="46"/>
      <c r="AA23" s="47"/>
    </row>
    <row r="24" spans="1:27" x14ac:dyDescent="0.25">
      <c r="A24" s="47"/>
      <c r="B24" s="47">
        <f>I24</f>
        <v>25</v>
      </c>
      <c r="C24" s="47">
        <f>K24</f>
        <v>32</v>
      </c>
      <c r="D24" s="47">
        <f t="shared" si="0"/>
        <v>37</v>
      </c>
      <c r="E24" s="47">
        <f t="shared" si="0"/>
        <v>38</v>
      </c>
      <c r="F24" s="46" t="str">
        <f>VLOOKUP(I24,TEAMS!A22:D77,4,0)</f>
        <v>Wednesday</v>
      </c>
      <c r="G24" s="52">
        <f>VLOOKUP(F24,$F$40:$G$43,2,FALSE)</f>
        <v>46155</v>
      </c>
      <c r="H24" s="46">
        <v>4</v>
      </c>
      <c r="I24" s="46">
        <v>25</v>
      </c>
      <c r="J24" s="46" t="str">
        <f>VLOOKUP($I24,TEAMS!$A$3:$D$56,2,0)</f>
        <v>NU Ruby</v>
      </c>
      <c r="K24" s="46">
        <v>32</v>
      </c>
      <c r="L24" s="46" t="str">
        <f>VLOOKUP($K24,TEAMS!$A$3:$D$56,2,0)</f>
        <v>Red Hot Chillies</v>
      </c>
      <c r="M24" s="46" t="str">
        <f>VLOOKUP($P24,TEAMS!$A$3:$D$56,2,0)</f>
        <v>First Home Improvements</v>
      </c>
      <c r="N24" s="46" t="str">
        <f>VLOOKUP($Q24,TEAMS!$A$3:$D$56,2,0)</f>
        <v>NU Red</v>
      </c>
      <c r="O24" s="46" t="str">
        <f>VLOOKUP($I24,TEAMS!$A$3:$D$56,3,0)</f>
        <v>UEA</v>
      </c>
      <c r="P24" s="46">
        <v>37</v>
      </c>
      <c r="Q24" s="46">
        <v>38</v>
      </c>
      <c r="R24" s="47"/>
      <c r="S24" s="46"/>
      <c r="T24" s="46"/>
      <c r="U24" s="46"/>
      <c r="V24" s="46"/>
      <c r="W24" s="46"/>
      <c r="X24" s="46"/>
      <c r="Y24" s="46"/>
      <c r="Z24" s="46"/>
      <c r="AA24" s="47"/>
    </row>
    <row r="25" spans="1:27" x14ac:dyDescent="0.25">
      <c r="A25" s="47"/>
      <c r="B25" s="47">
        <f>I25</f>
        <v>27</v>
      </c>
      <c r="C25" s="47">
        <f>K25</f>
        <v>29</v>
      </c>
      <c r="D25" s="47">
        <f t="shared" si="0"/>
        <v>17</v>
      </c>
      <c r="E25" s="47">
        <f t="shared" si="0"/>
        <v>24</v>
      </c>
      <c r="F25" s="46" t="str">
        <f>VLOOKUP(I25,TEAMS!A21:D76,4,0)</f>
        <v>Tuesday</v>
      </c>
      <c r="G25" s="52">
        <f>VLOOKUP(F25,$F$40:$G$43,2,FALSE)</f>
        <v>46154</v>
      </c>
      <c r="H25" s="46">
        <v>4</v>
      </c>
      <c r="I25" s="46">
        <v>27</v>
      </c>
      <c r="J25" s="46" t="str">
        <f>VLOOKUP($I25,TEAMS!$A$3:$D$56,2,0)</f>
        <v>Falcons</v>
      </c>
      <c r="K25" s="46">
        <v>29</v>
      </c>
      <c r="L25" s="46" t="str">
        <f>VLOOKUP($K25,TEAMS!$A$3:$D$56,2,0)</f>
        <v>NCF Emerald</v>
      </c>
      <c r="M25" s="46" t="str">
        <f>VLOOKUP($P25,TEAMS!$A$3:$D$56,2,0)</f>
        <v>Blades</v>
      </c>
      <c r="N25" s="46" t="str">
        <f>VLOOKUP($Q25,TEAMS!$A$3:$D$56,2,0)</f>
        <v>Icenians</v>
      </c>
      <c r="O25" s="46" t="str">
        <f>VLOOKUP($I25,TEAMS!$A$3:$D$56,3,0)</f>
        <v>City</v>
      </c>
      <c r="P25" s="46">
        <v>17</v>
      </c>
      <c r="Q25" s="46">
        <v>24</v>
      </c>
      <c r="R25" s="47"/>
      <c r="S25" s="46"/>
      <c r="T25" s="46"/>
      <c r="U25" s="46"/>
      <c r="V25" s="46"/>
      <c r="W25" s="46"/>
      <c r="X25" s="46"/>
      <c r="Y25" s="46"/>
      <c r="Z25" s="46"/>
      <c r="AA25" s="47"/>
    </row>
    <row r="26" spans="1:27" x14ac:dyDescent="0.25">
      <c r="A26" s="47"/>
      <c r="B26" s="47"/>
      <c r="C26" s="47"/>
      <c r="D26" s="47"/>
      <c r="E26" s="47"/>
      <c r="F26" s="46"/>
      <c r="G26" s="52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7"/>
      <c r="S26" s="46"/>
      <c r="T26" s="46"/>
      <c r="U26" s="46"/>
      <c r="V26" s="46"/>
      <c r="W26" s="46"/>
      <c r="X26" s="46"/>
      <c r="Y26" s="46"/>
      <c r="Z26" s="46"/>
      <c r="AA26" s="47"/>
    </row>
    <row r="27" spans="1:27" x14ac:dyDescent="0.25">
      <c r="A27" s="47"/>
      <c r="B27" s="47">
        <f>I27</f>
        <v>37</v>
      </c>
      <c r="C27" s="47">
        <f>K27</f>
        <v>39</v>
      </c>
      <c r="D27" s="47">
        <f t="shared" si="0"/>
        <v>28</v>
      </c>
      <c r="E27" s="47">
        <f t="shared" si="0"/>
        <v>31</v>
      </c>
      <c r="F27" s="46" t="s">
        <v>99</v>
      </c>
      <c r="G27" s="52">
        <f t="shared" ref="G27:G30" si="1">VLOOKUP(F27,$F$40:$G$43,2,FALSE)</f>
        <v>46153</v>
      </c>
      <c r="H27" s="46">
        <v>5</v>
      </c>
      <c r="I27" s="46">
        <v>37</v>
      </c>
      <c r="J27" s="46" t="str">
        <f>VLOOKUP($I27,TEAMS!$A$3:$D$56,2,0)</f>
        <v>First Home Improvements</v>
      </c>
      <c r="K27" s="46">
        <v>39</v>
      </c>
      <c r="L27" s="46" t="str">
        <f>VLOOKUP($K27,TEAMS!$A$3:$D$56,2,0)</f>
        <v>Tigers</v>
      </c>
      <c r="M27" s="46" t="str">
        <f>VLOOKUP($P27,TEAMS!$A$3:$D$56,2,0)</f>
        <v>Hethersett Rockets</v>
      </c>
      <c r="N27" s="46" t="str">
        <f>VLOOKUP($Q27,TEAMS!$A$3:$D$56,2,0)</f>
        <v>Trailblazers</v>
      </c>
      <c r="O27" s="46" t="s">
        <v>112</v>
      </c>
      <c r="P27" s="46">
        <v>28</v>
      </c>
      <c r="Q27" s="46">
        <v>31</v>
      </c>
      <c r="R27" s="47"/>
      <c r="S27" s="46"/>
      <c r="T27" s="46"/>
      <c r="U27" s="46"/>
      <c r="V27" s="46"/>
      <c r="W27" s="46"/>
      <c r="X27" s="46"/>
      <c r="Y27" s="46"/>
      <c r="Z27" s="46"/>
      <c r="AA27" s="47"/>
    </row>
    <row r="28" spans="1:27" x14ac:dyDescent="0.25">
      <c r="A28" s="47"/>
      <c r="B28" s="47">
        <f>I28</f>
        <v>40</v>
      </c>
      <c r="C28" s="47">
        <f>K28</f>
        <v>38</v>
      </c>
      <c r="D28" s="47">
        <f t="shared" si="0"/>
        <v>0</v>
      </c>
      <c r="E28" s="47">
        <f t="shared" si="0"/>
        <v>0</v>
      </c>
      <c r="F28" s="46">
        <f>VLOOKUP(I28,TEAMS!A24:D79,4,0)</f>
        <v>0</v>
      </c>
      <c r="G28" s="52" t="e">
        <f t="shared" si="1"/>
        <v>#N/A</v>
      </c>
      <c r="H28" s="46">
        <v>5</v>
      </c>
      <c r="I28" s="46">
        <v>40</v>
      </c>
      <c r="J28" s="46" t="str">
        <f>VLOOKUP($I28,TEAMS!$A$3:$D$56,2,0)</f>
        <v>BYE WEEK</v>
      </c>
      <c r="K28" s="46">
        <v>38</v>
      </c>
      <c r="L28" s="46" t="str">
        <f>VLOOKUP($K28,TEAMS!$A$3:$D$56,2,0)</f>
        <v>NU Red</v>
      </c>
      <c r="M28" s="46" t="e">
        <f>VLOOKUP($P28,TEAMS!$A$3:$D$56,2,0)</f>
        <v>#N/A</v>
      </c>
      <c r="N28" s="46" t="e">
        <f>VLOOKUP($Q28,TEAMS!$A$3:$D$56,2,0)</f>
        <v>#N/A</v>
      </c>
      <c r="O28" s="46">
        <f>VLOOKUP($I28,TEAMS!$A$3:$D$56,3,0)</f>
        <v>0</v>
      </c>
      <c r="P28" s="46"/>
      <c r="Q28" s="46"/>
      <c r="R28" s="47"/>
      <c r="S28" s="46"/>
      <c r="T28" s="46"/>
      <c r="U28" s="46"/>
      <c r="V28" s="46"/>
      <c r="W28" s="46"/>
      <c r="X28" s="46"/>
      <c r="Y28" s="46"/>
      <c r="Z28" s="46"/>
      <c r="AA28" s="47"/>
    </row>
    <row r="29" spans="1:27" x14ac:dyDescent="0.25">
      <c r="A29" s="47"/>
      <c r="B29" s="47">
        <f>I29</f>
        <v>36</v>
      </c>
      <c r="C29" s="47">
        <f>K29</f>
        <v>33</v>
      </c>
      <c r="D29" s="47">
        <f t="shared" si="0"/>
        <v>32</v>
      </c>
      <c r="E29" s="47">
        <f t="shared" si="0"/>
        <v>35</v>
      </c>
      <c r="F29" s="46" t="str">
        <f>VLOOKUP(I29,TEAMS!A25:D80,4,0)</f>
        <v>Thursday</v>
      </c>
      <c r="G29" s="52">
        <f t="shared" si="1"/>
        <v>46156</v>
      </c>
      <c r="H29" s="46">
        <v>5</v>
      </c>
      <c r="I29" s="46">
        <v>36</v>
      </c>
      <c r="J29" s="46" t="str">
        <f>VLOOKUP($I29,TEAMS!$A$3:$D$56,2,0)</f>
        <v>TB Fillies</v>
      </c>
      <c r="K29" s="46">
        <v>33</v>
      </c>
      <c r="L29" s="46" t="str">
        <f>VLOOKUP($K29,TEAMS!$A$3:$D$56,2,0)</f>
        <v>Hornets</v>
      </c>
      <c r="M29" s="46" t="str">
        <f>VLOOKUP($P29,TEAMS!$A$3:$D$56,2,0)</f>
        <v>Red Hot Chillies</v>
      </c>
      <c r="N29" s="46" t="str">
        <f>VLOOKUP($Q29,TEAMS!$A$3:$D$56,2,0)</f>
        <v>Gems</v>
      </c>
      <c r="O29" s="46" t="str">
        <f>VLOOKUP($I29,TEAMS!$A$3:$D$56,3,0)</f>
        <v>Sprowston</v>
      </c>
      <c r="P29" s="46">
        <v>32</v>
      </c>
      <c r="Q29" s="46">
        <v>35</v>
      </c>
      <c r="R29" s="47"/>
      <c r="S29" s="46"/>
      <c r="T29" s="46"/>
      <c r="U29" s="46"/>
      <c r="V29" s="46"/>
      <c r="W29" s="46"/>
      <c r="X29" s="46"/>
      <c r="Y29" s="46"/>
      <c r="Z29" s="46"/>
      <c r="AA29" s="47"/>
    </row>
    <row r="30" spans="1:27" x14ac:dyDescent="0.25">
      <c r="A30" s="47"/>
      <c r="B30" s="47">
        <f>I30</f>
        <v>34</v>
      </c>
      <c r="C30" s="47">
        <f>K30</f>
        <v>35</v>
      </c>
      <c r="D30" s="47">
        <f t="shared" si="0"/>
        <v>36</v>
      </c>
      <c r="E30" s="47">
        <f t="shared" si="0"/>
        <v>39</v>
      </c>
      <c r="F30" s="46" t="str">
        <f>VLOOKUP(I30,TEAMS!A26:D81,4,0)</f>
        <v>Tuesday</v>
      </c>
      <c r="G30" s="52">
        <f t="shared" si="1"/>
        <v>46154</v>
      </c>
      <c r="H30" s="46">
        <v>5</v>
      </c>
      <c r="I30" s="46">
        <v>34</v>
      </c>
      <c r="J30" s="46" t="str">
        <f>VLOOKUP($I30,TEAMS!$A$3:$D$56,2,0)</f>
        <v>NU Amber</v>
      </c>
      <c r="K30" s="46">
        <v>35</v>
      </c>
      <c r="L30" s="46" t="str">
        <f>VLOOKUP($K30,TEAMS!$A$3:$D$56,2,0)</f>
        <v>Gems</v>
      </c>
      <c r="M30" s="46" t="str">
        <f>VLOOKUP($P30,TEAMS!$A$3:$D$56,2,0)</f>
        <v>TB Fillies</v>
      </c>
      <c r="N30" s="46" t="str">
        <f>VLOOKUP($Q30,TEAMS!$A$3:$D$56,2,0)</f>
        <v>Tigers</v>
      </c>
      <c r="O30" s="46" t="str">
        <f>VLOOKUP($I30,TEAMS!$A$3:$D$56,3,0)</f>
        <v>UEA</v>
      </c>
      <c r="P30" s="46">
        <v>36</v>
      </c>
      <c r="Q30" s="46">
        <v>39</v>
      </c>
      <c r="R30" s="47"/>
      <c r="S30" s="46"/>
      <c r="T30" s="46"/>
      <c r="U30" s="46"/>
      <c r="V30" s="46"/>
      <c r="W30" s="46"/>
      <c r="X30" s="46"/>
      <c r="Y30" s="46"/>
      <c r="Z30" s="46"/>
      <c r="AA30" s="47"/>
    </row>
    <row r="31" spans="1:27" x14ac:dyDescent="0.25">
      <c r="A31" s="47"/>
      <c r="B31" s="47">
        <f>I32</f>
        <v>45</v>
      </c>
      <c r="C31" s="47">
        <f>K32</f>
        <v>47</v>
      </c>
      <c r="D31" s="47">
        <f t="shared" ref="D31:E33" si="2">P32</f>
        <v>0</v>
      </c>
      <c r="E31" s="47">
        <f t="shared" si="2"/>
        <v>0</v>
      </c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7"/>
      <c r="S31" s="46"/>
      <c r="T31" s="46"/>
      <c r="U31" s="46"/>
      <c r="V31" s="46"/>
      <c r="W31" s="46"/>
      <c r="X31" s="46"/>
      <c r="Y31" s="46"/>
      <c r="Z31" s="46"/>
      <c r="AA31" s="47"/>
    </row>
    <row r="32" spans="1:27" x14ac:dyDescent="0.25">
      <c r="A32" s="47"/>
      <c r="B32" s="47">
        <f>I33</f>
        <v>48</v>
      </c>
      <c r="C32" s="47">
        <f>K33</f>
        <v>46</v>
      </c>
      <c r="D32" s="47">
        <f t="shared" si="2"/>
        <v>0</v>
      </c>
      <c r="E32" s="47">
        <f t="shared" si="2"/>
        <v>0</v>
      </c>
      <c r="F32" s="46">
        <f>VLOOKUP(I32,TEAMS!A27:D82,4,0)</f>
        <v>0</v>
      </c>
      <c r="G32" s="52" t="e">
        <f>VLOOKUP(F32,$F$40:$G$43,2,FALSE)</f>
        <v>#N/A</v>
      </c>
      <c r="H32" s="46">
        <v>6</v>
      </c>
      <c r="I32" s="46">
        <v>45</v>
      </c>
      <c r="J32" s="46" t="str">
        <f>VLOOKUP($I32,TEAMS!$A$3:$D$56,2,0)</f>
        <v>NCF Onyx</v>
      </c>
      <c r="K32" s="46">
        <v>47</v>
      </c>
      <c r="L32" s="46" t="str">
        <f>VLOOKUP($K32,TEAMS!$A$3:$D$56,2,0)</f>
        <v>BYE WEEK</v>
      </c>
      <c r="M32" s="46" t="e">
        <f>VLOOKUP($P32,TEAMS!$A$3:$D$56,2,0)</f>
        <v>#N/A</v>
      </c>
      <c r="N32" s="46" t="e">
        <f>VLOOKUP($Q32,TEAMS!$A$3:$D$56,2,0)</f>
        <v>#N/A</v>
      </c>
      <c r="O32" s="46"/>
      <c r="P32" s="46"/>
      <c r="Q32" s="46"/>
      <c r="R32" s="47"/>
      <c r="S32" s="46"/>
      <c r="T32" s="46"/>
      <c r="U32" s="46"/>
      <c r="V32" s="46"/>
      <c r="W32" s="46"/>
      <c r="X32" s="46"/>
      <c r="Y32" s="46"/>
      <c r="Z32" s="46"/>
      <c r="AA32" s="47"/>
    </row>
    <row r="33" spans="1:27" x14ac:dyDescent="0.25">
      <c r="A33" s="47"/>
      <c r="B33" s="47">
        <f>I34</f>
        <v>44</v>
      </c>
      <c r="C33" s="47">
        <f>K34</f>
        <v>41</v>
      </c>
      <c r="D33" s="47">
        <f t="shared" si="2"/>
        <v>27</v>
      </c>
      <c r="E33" s="47">
        <f t="shared" si="2"/>
        <v>45</v>
      </c>
      <c r="F33" s="46">
        <f>VLOOKUP(I33,TEAMS!A28:D83,4,0)</f>
        <v>0</v>
      </c>
      <c r="G33" s="52" t="e">
        <f>VLOOKUP(F33,$F$40:$G$43,2,FALSE)</f>
        <v>#N/A</v>
      </c>
      <c r="H33" s="46">
        <v>6</v>
      </c>
      <c r="I33" s="46">
        <v>48</v>
      </c>
      <c r="J33" s="46" t="str">
        <f>VLOOKUP($I33,TEAMS!$A$3:$D$56,2,0)</f>
        <v>BYE WEEK</v>
      </c>
      <c r="K33" s="46">
        <v>46</v>
      </c>
      <c r="L33" s="46" t="str">
        <f>VLOOKUP($K33,TEAMS!$A$3:$D$56,2,0)</f>
        <v>Doves</v>
      </c>
      <c r="M33" s="46" t="e">
        <f>VLOOKUP($P33,TEAMS!$A$3:$D$56,2,0)</f>
        <v>#N/A</v>
      </c>
      <c r="N33" s="46" t="e">
        <f>VLOOKUP($Q33,TEAMS!$A$3:$D$56,2,0)</f>
        <v>#N/A</v>
      </c>
      <c r="O33" s="46">
        <f>VLOOKUP($I33,TEAMS!$A$3:$D$56,3,0)</f>
        <v>0</v>
      </c>
      <c r="P33" s="46"/>
      <c r="Q33" s="46"/>
      <c r="R33" s="47"/>
      <c r="S33" s="46"/>
      <c r="T33" s="46"/>
      <c r="U33" s="46"/>
      <c r="V33" s="46"/>
      <c r="W33" s="46"/>
      <c r="X33" s="46"/>
      <c r="Y33" s="46"/>
      <c r="Z33" s="46"/>
      <c r="AA33" s="47"/>
    </row>
    <row r="34" spans="1:27" x14ac:dyDescent="0.25">
      <c r="A34" s="47"/>
      <c r="B34" s="47"/>
      <c r="C34" s="47"/>
      <c r="D34" s="47"/>
      <c r="E34" s="47"/>
      <c r="F34" s="46" t="str">
        <f>VLOOKUP(I34,TEAMS!A29:D84,4,0)</f>
        <v>Monday</v>
      </c>
      <c r="G34" s="52">
        <f>VLOOKUP(F34,$F$40:$G$43,2,FALSE)</f>
        <v>46153</v>
      </c>
      <c r="H34" s="46">
        <v>6</v>
      </c>
      <c r="I34" s="46">
        <v>44</v>
      </c>
      <c r="J34" s="46" t="str">
        <f>VLOOKUP($I34,TEAMS!$A$3:$D$56,2,0)</f>
        <v>Cromer Vipers</v>
      </c>
      <c r="K34" s="46">
        <v>41</v>
      </c>
      <c r="L34" s="46" t="str">
        <f>VLOOKUP($K34,TEAMS!$A$3:$D$56,2,0)</f>
        <v>Dragons</v>
      </c>
      <c r="M34" s="46" t="str">
        <f>VLOOKUP($P34,TEAMS!$A$3:$D$56,2,0)</f>
        <v>Falcons</v>
      </c>
      <c r="N34" s="46" t="str">
        <f>VLOOKUP($Q34,TEAMS!$A$3:$D$56,2,0)</f>
        <v>NCF Onyx</v>
      </c>
      <c r="O34" s="46" t="str">
        <f>VLOOKUP($I34,TEAMS!$A$3:$D$56,3,0)</f>
        <v>Hellesdon High</v>
      </c>
      <c r="P34" s="46">
        <v>27</v>
      </c>
      <c r="Q34" s="46">
        <v>45</v>
      </c>
      <c r="R34" s="47"/>
      <c r="S34" s="46"/>
      <c r="T34" s="46"/>
      <c r="U34" s="46"/>
      <c r="V34" s="46"/>
      <c r="W34" s="46"/>
      <c r="X34" s="46"/>
      <c r="Y34" s="46"/>
      <c r="Z34" s="46"/>
      <c r="AA34" s="47"/>
    </row>
    <row r="35" spans="1:27" x14ac:dyDescent="0.25">
      <c r="A35" s="47"/>
      <c r="B35" s="47"/>
      <c r="C35" s="47"/>
      <c r="D35" s="47"/>
      <c r="E35" s="47"/>
      <c r="F35" s="46" t="str">
        <f>VLOOKUP(I35,TEAMS!A30:D85,4,0)</f>
        <v>Monday</v>
      </c>
      <c r="G35" s="52">
        <f>VLOOKUP(F35,$F$40:$G$43,2,FALSE)</f>
        <v>46153</v>
      </c>
      <c r="H35" s="46">
        <v>6</v>
      </c>
      <c r="I35" s="46">
        <v>42</v>
      </c>
      <c r="J35" s="46" t="str">
        <f>VLOOKUP($I35,TEAMS!$A$3:$D$56,2,0)</f>
        <v>TB Ponies</v>
      </c>
      <c r="K35" s="46">
        <v>43</v>
      </c>
      <c r="L35" s="46" t="str">
        <f>VLOOKUP($K35,TEAMS!$A$3:$D$56,2,0)</f>
        <v xml:space="preserve">Trowse  </v>
      </c>
      <c r="M35" s="46" t="str">
        <f>VLOOKUP($P35,TEAMS!$A$3:$D$56,2,0)</f>
        <v>TB Ponies</v>
      </c>
      <c r="N35" s="46" t="str">
        <f>VLOOKUP($Q35,TEAMS!$A$3:$D$56,2,0)</f>
        <v>Doves</v>
      </c>
      <c r="O35" s="46" t="str">
        <f>VLOOKUP($I35,TEAMS!$A$3:$D$56,3,0)</f>
        <v>Sprowston</v>
      </c>
      <c r="P35" s="46">
        <v>42</v>
      </c>
      <c r="Q35" s="46">
        <v>46</v>
      </c>
      <c r="R35" s="47"/>
      <c r="S35" s="46"/>
      <c r="T35" s="46"/>
      <c r="U35" s="46"/>
      <c r="V35" s="46"/>
      <c r="W35" s="46"/>
      <c r="X35" s="46"/>
      <c r="Y35" s="46"/>
      <c r="Z35" s="46"/>
      <c r="AA35" s="47"/>
    </row>
    <row r="36" spans="1:27" x14ac:dyDescent="0.25">
      <c r="A36" s="47"/>
      <c r="B36" s="47"/>
      <c r="C36" s="47"/>
      <c r="D36" s="47"/>
      <c r="E36" s="47"/>
      <c r="F36" s="47"/>
      <c r="G36" s="64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6"/>
      <c r="T36" s="46"/>
      <c r="U36" s="46"/>
      <c r="V36" s="46"/>
      <c r="W36" s="46"/>
      <c r="X36" s="46"/>
      <c r="Y36" s="46"/>
      <c r="Z36" s="46"/>
      <c r="AA36" s="47"/>
    </row>
    <row r="37" spans="1:27" x14ac:dyDescent="0.25">
      <c r="A37" s="47"/>
      <c r="B37" s="47"/>
      <c r="C37" s="47"/>
      <c r="D37" s="47"/>
      <c r="E37" s="47"/>
      <c r="F37" s="47"/>
      <c r="G37" s="47" t="s">
        <v>45</v>
      </c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6"/>
      <c r="T37" s="46"/>
      <c r="U37" s="46"/>
      <c r="V37" s="46"/>
      <c r="W37" s="46"/>
      <c r="X37" s="46"/>
      <c r="Y37" s="46"/>
      <c r="Z37" s="46"/>
      <c r="AA37" s="47"/>
    </row>
    <row r="38" spans="1:27" x14ac:dyDescent="0.25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6"/>
      <c r="T38" s="46"/>
      <c r="U38" s="46"/>
      <c r="V38" s="46"/>
      <c r="W38" s="46"/>
      <c r="X38" s="46"/>
      <c r="Y38" s="46"/>
      <c r="Z38" s="46"/>
      <c r="AA38" s="47"/>
    </row>
    <row r="39" spans="1:27" x14ac:dyDescent="0.25">
      <c r="A39" s="47"/>
      <c r="B39" s="47"/>
      <c r="C39" s="47"/>
      <c r="D39" s="47"/>
      <c r="E39" s="47"/>
      <c r="F39" s="46"/>
      <c r="G39" s="46" t="s">
        <v>10</v>
      </c>
      <c r="H39" s="51" t="s">
        <v>0</v>
      </c>
      <c r="I39" s="61" t="s">
        <v>123</v>
      </c>
      <c r="J39" s="51" t="s">
        <v>108</v>
      </c>
      <c r="K39" s="51" t="s">
        <v>5</v>
      </c>
      <c r="L39" s="51" t="s">
        <v>6</v>
      </c>
      <c r="M39" s="61" t="s">
        <v>7</v>
      </c>
      <c r="N39" s="51" t="s">
        <v>113</v>
      </c>
      <c r="O39" s="51" t="s">
        <v>131</v>
      </c>
      <c r="P39" s="51" t="s">
        <v>21</v>
      </c>
      <c r="Q39" s="47"/>
      <c r="R39" s="47"/>
      <c r="S39" s="46"/>
      <c r="T39" s="46"/>
      <c r="U39" s="46"/>
      <c r="V39" s="46"/>
      <c r="W39" s="46"/>
      <c r="X39" s="46"/>
      <c r="Y39" s="46"/>
      <c r="Z39" s="46"/>
      <c r="AA39" s="47"/>
    </row>
    <row r="40" spans="1:27" x14ac:dyDescent="0.25">
      <c r="A40" s="47"/>
      <c r="B40" s="47"/>
      <c r="C40" s="47"/>
      <c r="D40" s="47"/>
      <c r="E40" s="47"/>
      <c r="F40" s="46" t="s">
        <v>4</v>
      </c>
      <c r="G40" s="52">
        <f>G3</f>
        <v>46153</v>
      </c>
      <c r="H40" s="46">
        <f t="shared" ref="H40:M43" si="3">COUNTIFS($O$7:$O$35,H$39,$F$7:$F$35,$F40)</f>
        <v>0</v>
      </c>
      <c r="I40" s="62">
        <f t="shared" si="3"/>
        <v>0</v>
      </c>
      <c r="J40" s="46">
        <v>0</v>
      </c>
      <c r="K40" s="46">
        <f t="shared" si="3"/>
        <v>3</v>
      </c>
      <c r="L40" s="46">
        <f t="shared" si="3"/>
        <v>0</v>
      </c>
      <c r="M40" s="62">
        <f t="shared" si="3"/>
        <v>0</v>
      </c>
      <c r="N40" s="46">
        <f>COUNTIFS($O$7:$O$35,N$39,$F$7:$F$35,$F40)</f>
        <v>1</v>
      </c>
      <c r="O40" s="46">
        <f t="shared" ref="O40:P43" si="4">COUNTIFS($O$7:$O$35,O$39,$F$7:$F$35,$F40)</f>
        <v>2</v>
      </c>
      <c r="P40" s="46">
        <f t="shared" si="4"/>
        <v>0</v>
      </c>
      <c r="Q40" s="47">
        <f>SUM(H40:P40)</f>
        <v>6</v>
      </c>
      <c r="R40" s="47"/>
      <c r="S40" s="46"/>
      <c r="T40" s="46"/>
      <c r="U40" s="46"/>
      <c r="V40" s="46"/>
      <c r="W40" s="46"/>
      <c r="X40" s="46"/>
      <c r="Y40" s="46"/>
      <c r="Z40" s="46"/>
      <c r="AA40" s="47"/>
    </row>
    <row r="41" spans="1:27" x14ac:dyDescent="0.25">
      <c r="A41" s="47"/>
      <c r="B41" s="47"/>
      <c r="C41" s="47"/>
      <c r="D41" s="47"/>
      <c r="E41" s="47"/>
      <c r="F41" s="46" t="s">
        <v>3</v>
      </c>
      <c r="G41" s="52">
        <f>G3+1</f>
        <v>46154</v>
      </c>
      <c r="H41" s="46">
        <f t="shared" si="3"/>
        <v>3</v>
      </c>
      <c r="I41" s="62">
        <f t="shared" si="3"/>
        <v>0</v>
      </c>
      <c r="J41" s="46">
        <f t="shared" si="3"/>
        <v>1</v>
      </c>
      <c r="K41" s="46">
        <v>2</v>
      </c>
      <c r="L41" s="46">
        <f t="shared" si="3"/>
        <v>1</v>
      </c>
      <c r="M41" s="62">
        <f t="shared" si="3"/>
        <v>0</v>
      </c>
      <c r="N41" s="46">
        <f>COUNTIFS($O$7:$O$35,N$39,$F$7:$F$35,$F41)</f>
        <v>0</v>
      </c>
      <c r="O41" s="46">
        <f t="shared" si="4"/>
        <v>1</v>
      </c>
      <c r="P41" s="46">
        <f t="shared" si="4"/>
        <v>0</v>
      </c>
      <c r="Q41" s="47">
        <f t="shared" ref="Q41:Q43" si="5">SUM(H41:P41)</f>
        <v>8</v>
      </c>
      <c r="R41" s="47"/>
      <c r="S41" s="46"/>
      <c r="T41" s="46"/>
      <c r="U41" s="46"/>
      <c r="V41" s="46"/>
      <c r="W41" s="46"/>
      <c r="X41" s="46"/>
      <c r="Y41" s="46"/>
      <c r="Z41" s="46"/>
      <c r="AA41" s="47"/>
    </row>
    <row r="42" spans="1:27" x14ac:dyDescent="0.25">
      <c r="A42" s="47"/>
      <c r="B42" s="47"/>
      <c r="C42" s="47"/>
      <c r="D42" s="47"/>
      <c r="E42" s="47"/>
      <c r="F42" s="46" t="s">
        <v>1</v>
      </c>
      <c r="G42" s="52">
        <f>G3+2</f>
        <v>46155</v>
      </c>
      <c r="H42" s="46">
        <f t="shared" si="3"/>
        <v>2</v>
      </c>
      <c r="I42" s="62">
        <f t="shared" si="3"/>
        <v>0</v>
      </c>
      <c r="J42" s="46">
        <f t="shared" si="3"/>
        <v>1</v>
      </c>
      <c r="K42" s="46">
        <f t="shared" si="3"/>
        <v>1</v>
      </c>
      <c r="L42" s="46">
        <f t="shared" si="3"/>
        <v>1</v>
      </c>
      <c r="M42" s="62">
        <f t="shared" si="3"/>
        <v>0</v>
      </c>
      <c r="N42" s="46">
        <f>COUNTIFS($O$7:$O$35,N$39,$F$7:$F$35,$F42)</f>
        <v>1</v>
      </c>
      <c r="O42" s="46">
        <f t="shared" si="4"/>
        <v>0</v>
      </c>
      <c r="P42" s="46">
        <f t="shared" si="4"/>
        <v>0</v>
      </c>
      <c r="Q42" s="47">
        <f t="shared" si="5"/>
        <v>6</v>
      </c>
      <c r="R42" s="47"/>
      <c r="S42" s="46"/>
      <c r="T42" s="46"/>
      <c r="U42" s="46"/>
      <c r="V42" s="46"/>
      <c r="W42" s="46"/>
      <c r="X42" s="46"/>
      <c r="Y42" s="46"/>
      <c r="Z42" s="46"/>
      <c r="AA42" s="47"/>
    </row>
    <row r="43" spans="1:27" x14ac:dyDescent="0.25">
      <c r="A43" s="47"/>
      <c r="B43" s="47"/>
      <c r="C43" s="47"/>
      <c r="D43" s="47"/>
      <c r="E43" s="47"/>
      <c r="F43" s="46" t="s">
        <v>2</v>
      </c>
      <c r="G43" s="52">
        <f>G3+3</f>
        <v>46156</v>
      </c>
      <c r="H43" s="46">
        <f t="shared" si="3"/>
        <v>0</v>
      </c>
      <c r="I43" s="62">
        <f t="shared" si="3"/>
        <v>0</v>
      </c>
      <c r="J43" s="46">
        <f t="shared" si="3"/>
        <v>0</v>
      </c>
      <c r="K43" s="46">
        <f t="shared" si="3"/>
        <v>0</v>
      </c>
      <c r="L43" s="46">
        <f t="shared" si="3"/>
        <v>0</v>
      </c>
      <c r="M43" s="62">
        <f t="shared" si="3"/>
        <v>0</v>
      </c>
      <c r="N43" s="46">
        <f>COUNTIFS($O$7:$O$35,N$39,$F$7:$F$35,$F43)</f>
        <v>0</v>
      </c>
      <c r="O43" s="46">
        <f t="shared" si="4"/>
        <v>1</v>
      </c>
      <c r="P43" s="46">
        <f t="shared" si="4"/>
        <v>0</v>
      </c>
      <c r="Q43" s="47">
        <f t="shared" si="5"/>
        <v>1</v>
      </c>
      <c r="R43" s="47"/>
      <c r="S43" s="46"/>
      <c r="T43" s="46"/>
      <c r="U43" s="46"/>
      <c r="V43" s="46"/>
      <c r="W43" s="46"/>
      <c r="X43" s="46"/>
      <c r="Y43" s="46"/>
      <c r="Z43" s="46"/>
      <c r="AA43" s="47"/>
    </row>
    <row r="44" spans="1:27" x14ac:dyDescent="0.25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>
        <f>SUM(Q40:Q43)</f>
        <v>21</v>
      </c>
      <c r="R44" s="47"/>
      <c r="S44" s="46"/>
      <c r="T44" s="46"/>
      <c r="U44" s="46"/>
      <c r="V44" s="46"/>
      <c r="W44" s="46"/>
      <c r="X44" s="46"/>
      <c r="Y44" s="46"/>
      <c r="Z44" s="46"/>
      <c r="AA44" s="47"/>
    </row>
    <row r="45" spans="1:27" x14ac:dyDescent="0.25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6"/>
      <c r="T45" s="46"/>
      <c r="U45" s="46"/>
      <c r="V45" s="46"/>
      <c r="W45" s="46"/>
      <c r="X45" s="46"/>
      <c r="Y45" s="46"/>
      <c r="Z45" s="46"/>
      <c r="AA45" s="47"/>
    </row>
    <row r="46" spans="1:27" x14ac:dyDescent="0.25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6"/>
      <c r="T46" s="46"/>
      <c r="U46" s="46"/>
      <c r="V46" s="46"/>
      <c r="W46" s="46"/>
      <c r="X46" s="46"/>
      <c r="Y46" s="46"/>
      <c r="Z46" s="46"/>
      <c r="AA46" s="47"/>
    </row>
    <row r="47" spans="1:27" x14ac:dyDescent="0.25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6"/>
      <c r="T47" s="46"/>
      <c r="U47" s="46"/>
      <c r="V47" s="46"/>
      <c r="W47" s="46"/>
      <c r="X47" s="46"/>
      <c r="Y47" s="46"/>
      <c r="Z47" s="46"/>
      <c r="AA47" s="47"/>
    </row>
    <row r="48" spans="1:27" x14ac:dyDescent="0.25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6"/>
      <c r="T48" s="46"/>
      <c r="U48" s="46"/>
      <c r="V48" s="46"/>
      <c r="W48" s="46"/>
      <c r="X48" s="46"/>
      <c r="Y48" s="46"/>
      <c r="Z48" s="46"/>
      <c r="AA48" s="47"/>
    </row>
    <row r="49" spans="1:27" x14ac:dyDescent="0.25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6"/>
      <c r="T49" s="46"/>
      <c r="U49" s="46"/>
      <c r="V49" s="46"/>
      <c r="W49" s="46"/>
      <c r="X49" s="46"/>
      <c r="Y49" s="46"/>
      <c r="Z49" s="46"/>
      <c r="AA49" s="47"/>
    </row>
    <row r="50" spans="1:27" x14ac:dyDescent="0.25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6"/>
      <c r="T50" s="46"/>
      <c r="U50" s="46"/>
      <c r="V50" s="46"/>
      <c r="W50" s="46"/>
      <c r="X50" s="46"/>
      <c r="Y50" s="46"/>
      <c r="Z50" s="46"/>
      <c r="AA50" s="47"/>
    </row>
    <row r="51" spans="1:27" x14ac:dyDescent="0.25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6"/>
      <c r="T51" s="46"/>
      <c r="U51" s="46"/>
      <c r="V51" s="46"/>
      <c r="W51" s="46"/>
      <c r="X51" s="46"/>
      <c r="Y51" s="46"/>
      <c r="Z51" s="46"/>
      <c r="AA51" s="47"/>
    </row>
    <row r="52" spans="1:27" x14ac:dyDescent="0.25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6"/>
      <c r="T52" s="46"/>
      <c r="U52" s="46"/>
      <c r="V52" s="46"/>
      <c r="W52" s="46"/>
      <c r="X52" s="46"/>
      <c r="Y52" s="46"/>
      <c r="Z52" s="46"/>
      <c r="AA52" s="47"/>
    </row>
  </sheetData>
  <sortState xmlns:xlrd2="http://schemas.microsoft.com/office/spreadsheetml/2017/richdata2" ref="A7:P39">
    <sortCondition ref="H7:H39"/>
    <sortCondition ref="G7:G39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94" priority="11" operator="greaterThan">
      <formula>4</formula>
    </cfRule>
  </conditionalFormatting>
  <conditionalFormatting sqref="I40:I43">
    <cfRule type="cellIs" dxfId="93" priority="10" operator="greaterThan">
      <formula>2</formula>
    </cfRule>
  </conditionalFormatting>
  <conditionalFormatting sqref="J40:J43">
    <cfRule type="cellIs" dxfId="92" priority="9" stopIfTrue="1" operator="greaterThan">
      <formula>1</formula>
    </cfRule>
  </conditionalFormatting>
  <conditionalFormatting sqref="K40:K42">
    <cfRule type="cellIs" dxfId="91" priority="8" operator="greaterThan">
      <formula>3</formula>
    </cfRule>
  </conditionalFormatting>
  <conditionalFormatting sqref="K43">
    <cfRule type="cellIs" dxfId="90" priority="7" operator="greaterThan">
      <formula>0</formula>
    </cfRule>
  </conditionalFormatting>
  <conditionalFormatting sqref="L40:L42">
    <cfRule type="cellIs" dxfId="89" priority="6" operator="greaterThan">
      <formula>4</formula>
    </cfRule>
  </conditionalFormatting>
  <conditionalFormatting sqref="L43">
    <cfRule type="cellIs" dxfId="88" priority="2" stopIfTrue="1" operator="greaterThan">
      <formula>4</formula>
    </cfRule>
  </conditionalFormatting>
  <conditionalFormatting sqref="M40:M43">
    <cfRule type="cellIs" dxfId="87" priority="1" stopIfTrue="1" operator="greaterThan">
      <formula>1</formula>
    </cfRule>
  </conditionalFormatting>
  <conditionalFormatting sqref="N40:O43">
    <cfRule type="cellIs" dxfId="86" priority="4" operator="greaterThan">
      <formula>2</formula>
    </cfRule>
  </conditionalFormatting>
  <conditionalFormatting sqref="P40:P43">
    <cfRule type="cellIs" dxfId="85" priority="3" operator="greaterThan">
      <formula>1</formula>
    </cfRule>
  </conditionalFormatting>
  <conditionalFormatting sqref="P5:Q30 P32:Q35">
    <cfRule type="duplicateValues" dxfId="84" priority="45"/>
  </conditionalFormatting>
  <pageMargins left="0.7" right="0.7" top="0.75" bottom="0.75" header="0.3" footer="0.3"/>
  <pageSetup paperSize="9" scale="77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50"/>
    <pageSetUpPr fitToPage="1"/>
  </sheetPr>
  <dimension ref="A3:Z52"/>
  <sheetViews>
    <sheetView zoomScale="96" zoomScaleNormal="96" workbookViewId="0">
      <pane xSplit="6" ySplit="5" topLeftCell="G20" activePane="bottomRight" state="frozen"/>
      <selection pane="topRight" activeCell="G1" sqref="G1"/>
      <selection pane="bottomLeft" activeCell="A6" sqref="A6"/>
      <selection pane="bottomRight" activeCell="O49" sqref="O49"/>
    </sheetView>
  </sheetViews>
  <sheetFormatPr defaultColWidth="11" defaultRowHeight="15.75" x14ac:dyDescent="0.25"/>
  <cols>
    <col min="2" max="2" width="10.875" hidden="1" customWidth="1"/>
    <col min="3" max="5" width="11" hidden="1" customWidth="1"/>
    <col min="6" max="7" width="14.125" customWidth="1"/>
    <col min="8" max="8" width="9.125" customWidth="1"/>
    <col min="9" max="9" width="7.125" customWidth="1"/>
    <col min="10" max="10" width="19.5" bestFit="1" customWidth="1"/>
    <col min="11" max="11" width="6" customWidth="1"/>
    <col min="12" max="12" width="18.875" bestFit="1" customWidth="1"/>
    <col min="13" max="14" width="21.125" customWidth="1"/>
    <col min="15" max="15" width="15.125" customWidth="1"/>
    <col min="16" max="16" width="7.625" customWidth="1"/>
    <col min="17" max="17" width="6.875" customWidth="1"/>
    <col min="18" max="18" width="5.5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11" hidden="1" customWidth="1"/>
    <col min="26" max="26" width="11.625" customWidth="1"/>
  </cols>
  <sheetData>
    <row r="3" spans="1:26" x14ac:dyDescent="0.25">
      <c r="F3" t="s">
        <v>31</v>
      </c>
      <c r="G3" s="26">
        <v>46160</v>
      </c>
      <c r="H3" t="s">
        <v>38</v>
      </c>
      <c r="U3" s="100" t="s">
        <v>60</v>
      </c>
      <c r="V3" s="100"/>
      <c r="W3" s="1"/>
      <c r="X3" s="100" t="s">
        <v>61</v>
      </c>
      <c r="Y3" s="100"/>
      <c r="Z3" s="1"/>
    </row>
    <row r="4" spans="1:26" ht="16.5" thickBot="1" x14ac:dyDescent="0.3">
      <c r="B4" s="100" t="s">
        <v>60</v>
      </c>
      <c r="C4" s="100"/>
      <c r="D4" s="100" t="s">
        <v>61</v>
      </c>
      <c r="E4" s="100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1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1:26" x14ac:dyDescent="0.25">
      <c r="A7" t="s">
        <v>29</v>
      </c>
      <c r="B7">
        <f>I7</f>
        <v>5</v>
      </c>
      <c r="C7">
        <f>K7</f>
        <v>2</v>
      </c>
      <c r="D7">
        <f>P7</f>
        <v>1</v>
      </c>
      <c r="E7">
        <f>Q7</f>
        <v>3</v>
      </c>
      <c r="F7" s="53" t="s">
        <v>99</v>
      </c>
      <c r="G7" s="25">
        <f>VLOOKUP(F7,$F$40:$G$43,2,FALSE)</f>
        <v>46160</v>
      </c>
      <c r="H7" s="4">
        <v>1</v>
      </c>
      <c r="I7" s="4">
        <v>5</v>
      </c>
      <c r="J7" s="53" t="str">
        <f>VLOOKUP($I7,TEAMS!$A$3:$D$56,2,0)</f>
        <v>TB Racers</v>
      </c>
      <c r="K7" s="4">
        <v>2</v>
      </c>
      <c r="L7" s="4" t="str">
        <f>VLOOKUP($K7,TEAMS!$A$3:$D$56,2,0)</f>
        <v>NU White</v>
      </c>
      <c r="M7" s="4" t="str">
        <f>VLOOKUP($P7,TEAMS!$A$3:$D$56,2,0)</f>
        <v>NU Blue</v>
      </c>
      <c r="N7" s="4" t="str">
        <f>VLOOKUP($Q7,TEAMS!$A$3:$D$56,2,0)</f>
        <v>TB Mustangs</v>
      </c>
      <c r="O7" s="53" t="s">
        <v>129</v>
      </c>
      <c r="P7" s="4">
        <v>1</v>
      </c>
      <c r="Q7" s="4">
        <v>3</v>
      </c>
      <c r="S7" s="5"/>
      <c r="T7" s="4"/>
      <c r="U7" s="4"/>
      <c r="V7" s="4"/>
      <c r="W7" s="4"/>
      <c r="X7" s="4"/>
      <c r="Y7" s="4"/>
      <c r="Z7" s="6"/>
    </row>
    <row r="8" spans="1:26" x14ac:dyDescent="0.25">
      <c r="B8">
        <f>I8</f>
        <v>4</v>
      </c>
      <c r="C8">
        <f>K8</f>
        <v>8</v>
      </c>
      <c r="D8">
        <f t="shared" ref="D8:E30" si="0">P8</f>
        <v>2</v>
      </c>
      <c r="E8">
        <f t="shared" si="0"/>
        <v>5</v>
      </c>
      <c r="F8" s="4" t="str">
        <f>VLOOKUP(I8,TEAMS!A6:D11,4,0)</f>
        <v>Tuesday</v>
      </c>
      <c r="G8" s="25">
        <f>VLOOKUP(F8,$F$40:$G$43,2,FALSE)</f>
        <v>46161</v>
      </c>
      <c r="H8" s="4">
        <v>1</v>
      </c>
      <c r="I8" s="4">
        <v>4</v>
      </c>
      <c r="J8" s="4" t="str">
        <f>VLOOKUP($I8,TEAMS!$A$3:$D$56,2,0)</f>
        <v>Stars</v>
      </c>
      <c r="K8" s="4">
        <v>8</v>
      </c>
      <c r="L8" s="4" t="str">
        <f>VLOOKUP($K8,TEAMS!$A$3:$D$56,2,0)</f>
        <v>Jets</v>
      </c>
      <c r="M8" s="4" t="str">
        <f>VLOOKUP($P8,TEAMS!$A$3:$D$56,2,0)</f>
        <v>NU White</v>
      </c>
      <c r="N8" s="4" t="str">
        <f>VLOOKUP($Q8,TEAMS!$A$3:$D$56,2,0)</f>
        <v>TB Racers</v>
      </c>
      <c r="O8" s="4" t="str">
        <f>VLOOKUP($I8,TEAMS!$A$3:$D$56,3,0)</f>
        <v>UEA</v>
      </c>
      <c r="P8" s="4">
        <v>2</v>
      </c>
      <c r="Q8" s="4">
        <v>5</v>
      </c>
      <c r="S8" s="5"/>
      <c r="T8" s="4"/>
      <c r="U8" s="4"/>
      <c r="V8" s="4"/>
      <c r="W8" s="4"/>
      <c r="X8" s="4"/>
      <c r="Y8" s="4"/>
      <c r="Z8" s="6"/>
    </row>
    <row r="9" spans="1:26" x14ac:dyDescent="0.25">
      <c r="B9">
        <f>I9</f>
        <v>3</v>
      </c>
      <c r="C9">
        <f>K9</f>
        <v>1</v>
      </c>
      <c r="D9">
        <f t="shared" si="0"/>
        <v>4</v>
      </c>
      <c r="E9">
        <f t="shared" si="0"/>
        <v>6</v>
      </c>
      <c r="F9" s="4" t="str">
        <f>VLOOKUP(I9,TEAMS!A3:D10,4,0)</f>
        <v>Wednesday</v>
      </c>
      <c r="G9" s="25">
        <f>VLOOKUP(F9,$F$40:$G$43,2,FALSE)</f>
        <v>46162</v>
      </c>
      <c r="H9" s="4">
        <v>1</v>
      </c>
      <c r="I9" s="4">
        <v>3</v>
      </c>
      <c r="J9" s="4" t="str">
        <f>VLOOKUP($I9,TEAMS!$A$3:$D$56,2,0)</f>
        <v>TB Mustangs</v>
      </c>
      <c r="K9" s="4">
        <v>1</v>
      </c>
      <c r="L9" s="4" t="str">
        <f>VLOOKUP($K9,TEAMS!$A$3:$D$56,2,0)</f>
        <v>NU Blue</v>
      </c>
      <c r="M9" s="4" t="str">
        <f>VLOOKUP($P9,TEAMS!$A$3:$D$56,2,0)</f>
        <v>Stars</v>
      </c>
      <c r="N9" s="4" t="str">
        <f>VLOOKUP($Q9,TEAMS!$A$3:$D$56,2,0)</f>
        <v>Red Knights</v>
      </c>
      <c r="O9" s="4" t="str">
        <f>VLOOKUP($I9,TEAMS!$A$3:$D$56,3,0)</f>
        <v>Sprowston</v>
      </c>
      <c r="P9" s="4">
        <v>4</v>
      </c>
      <c r="Q9" s="4">
        <v>6</v>
      </c>
      <c r="S9" s="5"/>
      <c r="T9" s="4"/>
      <c r="U9" s="4"/>
      <c r="V9" s="4"/>
      <c r="W9" s="4"/>
      <c r="X9" s="4"/>
      <c r="Y9" s="4"/>
      <c r="Z9" s="6"/>
    </row>
    <row r="10" spans="1:26" x14ac:dyDescent="0.25">
      <c r="B10">
        <f>I10</f>
        <v>6</v>
      </c>
      <c r="C10">
        <f>K10</f>
        <v>7</v>
      </c>
      <c r="D10">
        <f t="shared" si="0"/>
        <v>12</v>
      </c>
      <c r="E10">
        <f t="shared" si="0"/>
        <v>14</v>
      </c>
      <c r="F10" s="4" t="str">
        <f>VLOOKUP(I10,TEAMS!A5:D10,4,0)</f>
        <v>Tuesday</v>
      </c>
      <c r="G10" s="25">
        <f>VLOOKUP(F10,$F$40:$G$43,2,FALSE)</f>
        <v>46161</v>
      </c>
      <c r="H10" s="4">
        <v>1</v>
      </c>
      <c r="I10" s="4">
        <v>6</v>
      </c>
      <c r="J10" s="4" t="str">
        <f>VLOOKUP($I10,TEAMS!$A$3:$D$56,2,0)</f>
        <v>Red Knights</v>
      </c>
      <c r="K10" s="4">
        <v>7</v>
      </c>
      <c r="L10" s="4" t="str">
        <f>VLOOKUP($K10,TEAMS!$A$3:$D$56,2,0)</f>
        <v>Cromer Cobras</v>
      </c>
      <c r="M10" s="4" t="str">
        <f>VLOOKUP($P10,TEAMS!$A$3:$D$56,2,0)</f>
        <v>NU Yellow</v>
      </c>
      <c r="N10" s="4" t="str">
        <f>VLOOKUP($Q10,TEAMS!$A$3:$D$56,2,0)</f>
        <v>NU Royal</v>
      </c>
      <c r="O10" s="4" t="str">
        <f>VLOOKUP($I10,TEAMS!$A$3:$D$56,3,0)</f>
        <v>Hewett</v>
      </c>
      <c r="P10" s="4">
        <v>12</v>
      </c>
      <c r="Q10" s="4">
        <v>14</v>
      </c>
      <c r="S10" s="5"/>
      <c r="T10" s="4"/>
      <c r="U10" s="4"/>
      <c r="V10" s="4"/>
      <c r="W10" s="4"/>
      <c r="X10" s="4"/>
      <c r="Y10" s="4"/>
      <c r="Z10" s="6"/>
    </row>
    <row r="11" spans="1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1:26" ht="16.5" thickBot="1" x14ac:dyDescent="0.3">
      <c r="A12" t="s">
        <v>29</v>
      </c>
      <c r="B12">
        <f>I12</f>
        <v>10</v>
      </c>
      <c r="C12">
        <f>K12</f>
        <v>14</v>
      </c>
      <c r="D12">
        <f t="shared" si="0"/>
        <v>8</v>
      </c>
      <c r="E12">
        <f t="shared" si="0"/>
        <v>13</v>
      </c>
      <c r="F12" s="4" t="str">
        <f>VLOOKUP(I12,TEAMS!A11:D56,4,0)</f>
        <v>Monday</v>
      </c>
      <c r="G12" s="25">
        <f>VLOOKUP(F12,$F$40:$G$43,2,FALSE)</f>
        <v>46160</v>
      </c>
      <c r="H12" s="4">
        <v>2</v>
      </c>
      <c r="I12" s="4">
        <v>10</v>
      </c>
      <c r="J12" s="4" t="str">
        <f>VLOOKUP($I12,TEAMS!$A$3:$D$56,2,0)</f>
        <v>Black Knights</v>
      </c>
      <c r="K12" s="4">
        <v>14</v>
      </c>
      <c r="L12" s="4" t="str">
        <f>VLOOKUP($K12,TEAMS!$A$3:$D$56,2,0)</f>
        <v>NU Royal</v>
      </c>
      <c r="M12" s="4" t="str">
        <f>VLOOKUP($P12,TEAMS!$A$3:$D$56,2,0)</f>
        <v>Jets</v>
      </c>
      <c r="N12" s="4" t="str">
        <f>VLOOKUP($Q12,TEAMS!$A$3:$D$56,2,0)</f>
        <v>Sonics</v>
      </c>
      <c r="O12" s="4" t="str">
        <f>VLOOKUP($I12,TEAMS!$A$3:$D$56,3,0)</f>
        <v>Hewett</v>
      </c>
      <c r="P12" s="4">
        <v>8</v>
      </c>
      <c r="Q12" s="4">
        <v>13</v>
      </c>
      <c r="S12" s="29"/>
      <c r="T12" s="4"/>
      <c r="U12" s="30"/>
      <c r="V12" s="30"/>
      <c r="W12" s="30"/>
      <c r="X12" s="30"/>
      <c r="Y12" s="30"/>
      <c r="Z12" s="31"/>
    </row>
    <row r="13" spans="1:26" x14ac:dyDescent="0.25">
      <c r="B13">
        <f>I13</f>
        <v>13</v>
      </c>
      <c r="C13">
        <f>K13</f>
        <v>9</v>
      </c>
      <c r="D13">
        <f t="shared" si="0"/>
        <v>16</v>
      </c>
      <c r="E13">
        <f t="shared" si="0"/>
        <v>20</v>
      </c>
      <c r="F13" s="4" t="str">
        <f>VLOOKUP(I13,TEAMS!A11:D56,4,0)</f>
        <v>Tuesday</v>
      </c>
      <c r="G13" s="25">
        <f>VLOOKUP(F13,$F$40:$G$43,2,FALSE)</f>
        <v>46161</v>
      </c>
      <c r="H13" s="4">
        <v>2</v>
      </c>
      <c r="I13" s="4">
        <v>13</v>
      </c>
      <c r="J13" s="4" t="str">
        <f>VLOOKUP($I13,TEAMS!$A$3:$D$56,2,0)</f>
        <v>Sonics</v>
      </c>
      <c r="K13" s="4">
        <v>9</v>
      </c>
      <c r="L13" s="4" t="str">
        <f>VLOOKUP($K13,TEAMS!$A$3:$D$56,2,0)</f>
        <v>Phoenix</v>
      </c>
      <c r="M13" s="4" t="str">
        <f>VLOOKUP($P13,TEAMS!$A$3:$D$56,2,0)</f>
        <v>Sirens</v>
      </c>
      <c r="N13" s="4" t="str">
        <f>VLOOKUP($Q13,TEAMS!$A$3:$D$56,2,0)</f>
        <v>White Knights</v>
      </c>
      <c r="O13" s="4" t="str">
        <f>VLOOKUP($I13,TEAMS!$A$3:$D$56,3,0)</f>
        <v xml:space="preserve">Open </v>
      </c>
      <c r="P13" s="4">
        <v>16</v>
      </c>
      <c r="Q13" s="4">
        <v>20</v>
      </c>
      <c r="S13" s="10"/>
      <c r="T13" s="11"/>
      <c r="U13" s="11"/>
      <c r="V13" s="11"/>
      <c r="W13" s="11"/>
      <c r="X13" s="11"/>
      <c r="Y13" s="11"/>
      <c r="Z13" s="12"/>
    </row>
    <row r="14" spans="1:26" x14ac:dyDescent="0.25">
      <c r="B14">
        <f>I14</f>
        <v>11</v>
      </c>
      <c r="C14">
        <f>K14</f>
        <v>15</v>
      </c>
      <c r="D14">
        <f t="shared" si="0"/>
        <v>23</v>
      </c>
      <c r="E14">
        <f t="shared" si="0"/>
        <v>46</v>
      </c>
      <c r="F14" s="4" t="str">
        <f>VLOOKUP(I14,TEAMS!A12:D56,4,0)</f>
        <v>Tuesday</v>
      </c>
      <c r="G14" s="25">
        <f>VLOOKUP(F14,$F$40:$G$43,2,FALSE)</f>
        <v>46161</v>
      </c>
      <c r="H14" s="4">
        <v>2</v>
      </c>
      <c r="I14" s="4">
        <v>11</v>
      </c>
      <c r="J14" s="4" t="str">
        <f>VLOOKUP($I14,TEAMS!$A$3:$D$56,2,0)</f>
        <v>TB Colts</v>
      </c>
      <c r="K14" s="4">
        <v>15</v>
      </c>
      <c r="L14" s="4" t="str">
        <f>VLOOKUP($K14,TEAMS!$A$3:$D$56,2,0)</f>
        <v>Cliff Park</v>
      </c>
      <c r="M14" s="4" t="str">
        <f>VLOOKUP($P14,TEAMS!$A$3:$D$56,2,0)</f>
        <v>Hotshots</v>
      </c>
      <c r="N14" s="4" t="str">
        <f>VLOOKUP($Q14,TEAMS!$A$3:$D$56,2,0)</f>
        <v>Doves</v>
      </c>
      <c r="O14" s="4" t="str">
        <f>VLOOKUP($I14,TEAMS!$A$3:$D$56,3,0)</f>
        <v>Sprowston</v>
      </c>
      <c r="P14" s="4">
        <v>23</v>
      </c>
      <c r="Q14" s="4">
        <v>46</v>
      </c>
      <c r="S14" s="5"/>
      <c r="T14" s="4"/>
      <c r="U14" s="4"/>
      <c r="V14" s="4"/>
      <c r="W14" s="4"/>
      <c r="X14" s="4"/>
      <c r="Y14" s="4"/>
      <c r="Z14" s="6"/>
    </row>
    <row r="15" spans="1:26" x14ac:dyDescent="0.25">
      <c r="B15">
        <f>I15</f>
        <v>16</v>
      </c>
      <c r="C15">
        <f>K15</f>
        <v>12</v>
      </c>
      <c r="D15">
        <f t="shared" si="0"/>
        <v>18</v>
      </c>
      <c r="E15">
        <f t="shared" si="0"/>
        <v>19</v>
      </c>
      <c r="F15" s="4" t="str">
        <f>VLOOKUP(I15,TEAMS!A13:D56,4,0)</f>
        <v>Monday</v>
      </c>
      <c r="G15" s="25">
        <f>VLOOKUP(F15,$F$40:$G$43,2,FALSE)</f>
        <v>46160</v>
      </c>
      <c r="H15" s="4">
        <v>2</v>
      </c>
      <c r="I15" s="4">
        <v>16</v>
      </c>
      <c r="J15" s="4" t="str">
        <f>VLOOKUP($I15,TEAMS!$A$3:$D$56,2,0)</f>
        <v>Sirens</v>
      </c>
      <c r="K15" s="4">
        <v>12</v>
      </c>
      <c r="L15" s="4" t="str">
        <f>VLOOKUP($K15,TEAMS!$A$3:$D$56,2,0)</f>
        <v>NU Yellow</v>
      </c>
      <c r="M15" s="4" t="str">
        <f>VLOOKUP($P15,TEAMS!$A$3:$D$56,2,0)</f>
        <v>Venus</v>
      </c>
      <c r="N15" s="4" t="str">
        <f>VLOOKUP($Q15,TEAMS!$A$3:$D$56,2,0)</f>
        <v>Premier</v>
      </c>
      <c r="O15" s="4" t="str">
        <f>VLOOKUP($I15,TEAMS!$A$3:$D$56,3,0)</f>
        <v>Open</v>
      </c>
      <c r="P15" s="4">
        <v>18</v>
      </c>
      <c r="Q15" s="4">
        <v>19</v>
      </c>
      <c r="S15" s="5"/>
      <c r="T15" s="4"/>
      <c r="U15" s="4"/>
      <c r="V15" s="4"/>
      <c r="W15" s="4"/>
      <c r="X15" s="4"/>
      <c r="Y15" s="4"/>
      <c r="Z15" s="6"/>
    </row>
    <row r="16" spans="1:26" x14ac:dyDescent="0.25">
      <c r="F16" s="4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B17">
        <f>I17</f>
        <v>22</v>
      </c>
      <c r="C17">
        <f>K17</f>
        <v>19</v>
      </c>
      <c r="D17">
        <f t="shared" si="0"/>
        <v>25</v>
      </c>
      <c r="E17">
        <f t="shared" si="0"/>
        <v>33</v>
      </c>
      <c r="F17" s="4" t="str">
        <f>VLOOKUP(I17,TEAMS!A17:D62,4,0)</f>
        <v>Tuesday</v>
      </c>
      <c r="G17" s="25">
        <f>VLOOKUP(F17,$F$40:$G$43,2,FALSE)</f>
        <v>46161</v>
      </c>
      <c r="H17" s="4">
        <v>3</v>
      </c>
      <c r="I17" s="4">
        <v>22</v>
      </c>
      <c r="J17" s="4" t="str">
        <f>VLOOKUP($I17,TEAMS!$A$3:$D$56,2,0)</f>
        <v>Wrens</v>
      </c>
      <c r="K17" s="4">
        <v>19</v>
      </c>
      <c r="L17" s="4" t="str">
        <f>VLOOKUP($K17,TEAMS!$A$3:$D$56,2,0)</f>
        <v>Premier</v>
      </c>
      <c r="M17" s="4" t="str">
        <f>VLOOKUP($P17,TEAMS!$A$3:$D$56,2,0)</f>
        <v>NU Ruby</v>
      </c>
      <c r="N17" s="4" t="str">
        <f>VLOOKUP($Q17,TEAMS!$A$3:$D$56,2,0)</f>
        <v>Hornets</v>
      </c>
      <c r="O17" s="4" t="str">
        <f>VLOOKUP($I17,TEAMS!$A$3:$D$56,3,0)</f>
        <v>Open</v>
      </c>
      <c r="P17" s="4">
        <v>25</v>
      </c>
      <c r="Q17" s="4">
        <v>33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B18">
        <f>I18</f>
        <v>24</v>
      </c>
      <c r="C18">
        <f>K18</f>
        <v>21</v>
      </c>
      <c r="D18">
        <f t="shared" si="0"/>
        <v>7</v>
      </c>
      <c r="E18">
        <f t="shared" si="0"/>
        <v>30</v>
      </c>
      <c r="F18" s="4" t="str">
        <f>VLOOKUP(I18,TEAMS!A19:D64,4,0)</f>
        <v>Wednesday</v>
      </c>
      <c r="G18" s="25">
        <f>VLOOKUP(F18,$F$40:$G$43,2,FALSE)</f>
        <v>46162</v>
      </c>
      <c r="H18" s="4">
        <v>3</v>
      </c>
      <c r="I18" s="4">
        <v>24</v>
      </c>
      <c r="J18" s="4" t="str">
        <f>VLOOKUP($I18,TEAMS!$A$3:$D$56,2,0)</f>
        <v>Icenians</v>
      </c>
      <c r="K18" s="4">
        <v>21</v>
      </c>
      <c r="L18" s="4" t="str">
        <f>VLOOKUP($K18,TEAMS!$A$3:$D$56,2,0)</f>
        <v>Belton</v>
      </c>
      <c r="M18" s="4" t="str">
        <f>VLOOKUP($P18,TEAMS!$A$3:$D$56,2,0)</f>
        <v>Cromer Cobras</v>
      </c>
      <c r="N18" s="4" t="str">
        <f>VLOOKUP($Q18,TEAMS!$A$3:$D$56,2,0)</f>
        <v>Watton Wolves</v>
      </c>
      <c r="O18" s="4" t="str">
        <f>VLOOKUP($I18,TEAMS!$A$3:$D$56,3,0)</f>
        <v>Open</v>
      </c>
      <c r="P18" s="4">
        <v>7</v>
      </c>
      <c r="Q18" s="4">
        <v>30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B19">
        <f>I19</f>
        <v>17</v>
      </c>
      <c r="C19">
        <f>K19</f>
        <v>18</v>
      </c>
      <c r="D19">
        <f t="shared" si="0"/>
        <v>21</v>
      </c>
      <c r="E19">
        <f t="shared" si="0"/>
        <v>26</v>
      </c>
      <c r="F19" s="4" t="str">
        <f>VLOOKUP(I19,TEAMS!A16:D61,4,0)</f>
        <v>Tuesday</v>
      </c>
      <c r="G19" s="25">
        <f>VLOOKUP(F19,$F$40:$G$43,2,FALSE)</f>
        <v>46161</v>
      </c>
      <c r="H19" s="4">
        <v>3</v>
      </c>
      <c r="I19" s="4">
        <v>17</v>
      </c>
      <c r="J19" s="4" t="str">
        <f>VLOOKUP($I19,TEAMS!$A$3:$D$56,2,0)</f>
        <v>Blades</v>
      </c>
      <c r="K19" s="4">
        <v>18</v>
      </c>
      <c r="L19" s="4" t="str">
        <f>VLOOKUP($K19,TEAMS!$A$3:$D$56,2,0)</f>
        <v>Venus</v>
      </c>
      <c r="M19" s="4" t="str">
        <f>VLOOKUP($P19,TEAMS!$A$3:$D$56,2,0)</f>
        <v>Belton</v>
      </c>
      <c r="N19" s="4" t="str">
        <f>VLOOKUP($Q19,TEAMS!$A$3:$D$56,2,0)</f>
        <v>TB Shetlands</v>
      </c>
      <c r="O19" s="4" t="str">
        <f>VLOOKUP($I19,TEAMS!$A$3:$D$56,3,0)</f>
        <v>Open</v>
      </c>
      <c r="P19" s="4">
        <v>21</v>
      </c>
      <c r="Q19" s="4">
        <v>26</v>
      </c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B20">
        <f>I20</f>
        <v>20</v>
      </c>
      <c r="C20">
        <f>K20</f>
        <v>23</v>
      </c>
      <c r="D20">
        <f t="shared" si="0"/>
        <v>10</v>
      </c>
      <c r="E20">
        <f t="shared" si="0"/>
        <v>11</v>
      </c>
      <c r="F20" s="4" t="str">
        <f>VLOOKUP(I20,TEAMS!A18:D63,4,0)</f>
        <v>Wednesday</v>
      </c>
      <c r="G20" s="25">
        <f>VLOOKUP(F20,$F$40:$G$43,2,FALSE)</f>
        <v>46162</v>
      </c>
      <c r="H20" s="4">
        <v>3</v>
      </c>
      <c r="I20" s="4">
        <v>20</v>
      </c>
      <c r="J20" s="4" t="str">
        <f>VLOOKUP($I20,TEAMS!$A$3:$D$56,2,0)</f>
        <v>White Knights</v>
      </c>
      <c r="K20" s="4">
        <v>23</v>
      </c>
      <c r="L20" s="4" t="str">
        <f>VLOOKUP($K20,TEAMS!$A$3:$D$56,2,0)</f>
        <v>Hotshots</v>
      </c>
      <c r="M20" s="4" t="str">
        <f>VLOOKUP($P20,TEAMS!$A$3:$D$56,2,0)</f>
        <v>Black Knights</v>
      </c>
      <c r="N20" s="4" t="str">
        <f>VLOOKUP($Q20,TEAMS!$A$3:$D$56,2,0)</f>
        <v>TB Colts</v>
      </c>
      <c r="O20" s="4" t="str">
        <f>VLOOKUP($I20,TEAMS!$A$3:$D$56,3,0)</f>
        <v>Hewett</v>
      </c>
      <c r="P20" s="4">
        <v>10</v>
      </c>
      <c r="Q20" s="4">
        <v>11</v>
      </c>
      <c r="S20" s="7"/>
      <c r="T20" s="8"/>
      <c r="U20" s="8"/>
      <c r="V20" s="8"/>
      <c r="W20" s="8"/>
      <c r="X20" s="8"/>
      <c r="Y20" s="8"/>
      <c r="Z20" s="9"/>
    </row>
    <row r="21" spans="1:26" x14ac:dyDescent="0.25">
      <c r="F21" s="4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B22">
        <f>I22</f>
        <v>26</v>
      </c>
      <c r="C22">
        <f>K22</f>
        <v>25</v>
      </c>
      <c r="D22">
        <f t="shared" si="0"/>
        <v>15</v>
      </c>
      <c r="E22">
        <f t="shared" si="0"/>
        <v>17</v>
      </c>
      <c r="F22" s="4" t="str">
        <f>VLOOKUP(I22,TEAMS!A21:D66,4,0)</f>
        <v>Wednesday</v>
      </c>
      <c r="G22" s="25">
        <f>VLOOKUP(F22,$F$40:$G$43,2,FALSE)</f>
        <v>46162</v>
      </c>
      <c r="H22" s="4">
        <v>4</v>
      </c>
      <c r="I22" s="4">
        <v>26</v>
      </c>
      <c r="J22" s="4" t="str">
        <f>VLOOKUP($I22,TEAMS!$A$3:$D$56,2,0)</f>
        <v>TB Shetlands</v>
      </c>
      <c r="K22" s="4">
        <v>25</v>
      </c>
      <c r="L22" s="4" t="str">
        <f>VLOOKUP($K22,TEAMS!$A$3:$D$56,2,0)</f>
        <v>NU Ruby</v>
      </c>
      <c r="M22" s="4" t="str">
        <f>VLOOKUP($P22,TEAMS!$A$3:$D$56,2,0)</f>
        <v>Cliff Park</v>
      </c>
      <c r="N22" s="4" t="str">
        <f>VLOOKUP($Q22,TEAMS!$A$3:$D$56,2,0)</f>
        <v>Blades</v>
      </c>
      <c r="O22" s="4" t="str">
        <f>VLOOKUP($I22,TEAMS!$A$3:$D$56,3,0)</f>
        <v>Sprowston</v>
      </c>
      <c r="P22" s="4">
        <v>15</v>
      </c>
      <c r="Q22" s="4">
        <v>17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A23" s="47"/>
      <c r="B23">
        <f>I23</f>
        <v>28</v>
      </c>
      <c r="C23">
        <f>K23</f>
        <v>27</v>
      </c>
      <c r="D23">
        <f t="shared" si="0"/>
        <v>9</v>
      </c>
      <c r="E23">
        <f t="shared" si="0"/>
        <v>22</v>
      </c>
      <c r="F23" s="4" t="s">
        <v>100</v>
      </c>
      <c r="G23" s="25">
        <f>VLOOKUP(F23,$F$40:$G$43,2,FALSE)</f>
        <v>46162</v>
      </c>
      <c r="H23" s="4">
        <v>4</v>
      </c>
      <c r="I23" s="4">
        <v>28</v>
      </c>
      <c r="J23" s="4" t="str">
        <f>VLOOKUP($I23,TEAMS!$A$3:$D$56,2,0)</f>
        <v>Hethersett Rockets</v>
      </c>
      <c r="K23" s="4">
        <v>27</v>
      </c>
      <c r="L23" s="4" t="str">
        <f>VLOOKUP($K23,TEAMS!$A$3:$D$56,2,0)</f>
        <v>Falcons</v>
      </c>
      <c r="M23" s="4" t="str">
        <f>VLOOKUP($P23,TEAMS!$A$3:$D$56,2,0)</f>
        <v>Phoenix</v>
      </c>
      <c r="N23" s="4" t="str">
        <f>VLOOKUP($Q23,TEAMS!$A$3:$D$56,2,0)</f>
        <v>Wrens</v>
      </c>
      <c r="O23" s="4" t="str">
        <f>VLOOKUP($I23,TEAMS!$A$3:$D$56,3,0)</f>
        <v>Hellesdon High</v>
      </c>
      <c r="P23" s="4">
        <v>9</v>
      </c>
      <c r="Q23" s="4">
        <v>22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A24" s="47"/>
      <c r="B24">
        <f>I24</f>
        <v>30</v>
      </c>
      <c r="C24">
        <f>K24</f>
        <v>29</v>
      </c>
      <c r="D24">
        <f t="shared" si="0"/>
        <v>24</v>
      </c>
      <c r="E24">
        <f t="shared" si="0"/>
        <v>38</v>
      </c>
      <c r="F24" s="53" t="s">
        <v>101</v>
      </c>
      <c r="G24" s="52">
        <f>VLOOKUP(F24,$F$40:$G$43,2,FALSE)</f>
        <v>46161</v>
      </c>
      <c r="H24" s="46">
        <v>4</v>
      </c>
      <c r="I24" s="46">
        <v>30</v>
      </c>
      <c r="J24" s="53" t="str">
        <f>VLOOKUP($I24,TEAMS!$A$3:$D$56,2,0)</f>
        <v>Watton Wolves</v>
      </c>
      <c r="K24" s="46">
        <v>29</v>
      </c>
      <c r="L24" s="46" t="str">
        <f>VLOOKUP($K24,TEAMS!$A$3:$D$56,2,0)</f>
        <v>NCF Emerald</v>
      </c>
      <c r="M24" s="46" t="str">
        <f>VLOOKUP($P24,TEAMS!$A$3:$D$56,2,0)</f>
        <v>Icenians</v>
      </c>
      <c r="N24" s="46" t="str">
        <f>VLOOKUP($Q24,TEAMS!$A$3:$D$56,2,0)</f>
        <v>NU Red</v>
      </c>
      <c r="O24" s="53" t="s">
        <v>0</v>
      </c>
      <c r="P24" s="46">
        <v>24</v>
      </c>
      <c r="Q24" s="46">
        <v>38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A25" s="47"/>
      <c r="B25">
        <f>I25</f>
        <v>32</v>
      </c>
      <c r="C25">
        <f>K25</f>
        <v>31</v>
      </c>
      <c r="D25">
        <f t="shared" si="0"/>
        <v>39</v>
      </c>
      <c r="E25">
        <f t="shared" si="0"/>
        <v>36</v>
      </c>
      <c r="F25" s="32" t="s">
        <v>101</v>
      </c>
      <c r="G25" s="25">
        <f>VLOOKUP(F25,$F$40:$G$43,2,FALSE)</f>
        <v>46161</v>
      </c>
      <c r="H25" s="4">
        <v>4</v>
      </c>
      <c r="I25" s="4">
        <v>32</v>
      </c>
      <c r="J25" s="32" t="str">
        <f>VLOOKUP($I25,TEAMS!$A$3:$D$56,2,0)</f>
        <v>Red Hot Chillies</v>
      </c>
      <c r="K25" s="4">
        <v>31</v>
      </c>
      <c r="L25" s="4" t="str">
        <f>VLOOKUP($K25,TEAMS!$A$3:$D$56,2,0)</f>
        <v>Trailblazers</v>
      </c>
      <c r="M25" s="4" t="str">
        <f>VLOOKUP($P25,TEAMS!$A$3:$D$56,2,0)</f>
        <v>Tigers</v>
      </c>
      <c r="N25" s="4" t="str">
        <f>VLOOKUP($Q25,TEAMS!$A$3:$D$56,2,0)</f>
        <v>TB Fillies</v>
      </c>
      <c r="O25" s="32" t="str">
        <f>VLOOKUP($I25,TEAMS!$A$3:$D$56,3,0)</f>
        <v>Sprowston</v>
      </c>
      <c r="P25" s="4">
        <v>39</v>
      </c>
      <c r="Q25" s="4">
        <v>36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A26" s="47"/>
      <c r="F26" s="4"/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A27" s="47"/>
      <c r="B27">
        <f>I27</f>
        <v>34</v>
      </c>
      <c r="C27">
        <f>K27</f>
        <v>37</v>
      </c>
      <c r="D27">
        <f t="shared" si="0"/>
        <v>27</v>
      </c>
      <c r="E27">
        <f t="shared" si="0"/>
        <v>28</v>
      </c>
      <c r="F27" s="4" t="str">
        <f>VLOOKUP(I27,TEAMS!A28:D75,4,0)</f>
        <v>Tuesday</v>
      </c>
      <c r="G27" s="25">
        <f t="shared" ref="G27:G30" si="1">VLOOKUP(F27,$F$40:$G$43,2,FALSE)</f>
        <v>46161</v>
      </c>
      <c r="H27" s="4">
        <v>5</v>
      </c>
      <c r="I27" s="4">
        <v>34</v>
      </c>
      <c r="J27" s="4" t="str">
        <f>VLOOKUP($I27,TEAMS!$A$3:$D$56,2,0)</f>
        <v>NU Amber</v>
      </c>
      <c r="K27" s="4">
        <v>37</v>
      </c>
      <c r="L27" s="4" t="str">
        <f>VLOOKUP($K27,TEAMS!$A$3:$D$56,2,0)</f>
        <v>First Home Improvements</v>
      </c>
      <c r="M27" s="4" t="str">
        <f>VLOOKUP($P27,TEAMS!$A$3:$D$56,2,0)</f>
        <v>Falcons</v>
      </c>
      <c r="N27" s="4" t="str">
        <f>VLOOKUP($Q27,TEAMS!$A$3:$D$56,2,0)</f>
        <v>Hethersett Rockets</v>
      </c>
      <c r="O27" s="4" t="str">
        <f>VLOOKUP($I27,TEAMS!$A$3:$D$56,3,0)</f>
        <v>UEA</v>
      </c>
      <c r="P27" s="4">
        <v>27</v>
      </c>
      <c r="Q27" s="4">
        <v>28</v>
      </c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A28" s="47"/>
      <c r="B28">
        <f>I28</f>
        <v>40</v>
      </c>
      <c r="C28">
        <f>K28</f>
        <v>36</v>
      </c>
      <c r="D28">
        <f t="shared" si="0"/>
        <v>0</v>
      </c>
      <c r="E28">
        <f t="shared" si="0"/>
        <v>0</v>
      </c>
      <c r="F28" s="4">
        <f>VLOOKUP(I28,TEAMS!A27:D74,4,0)</f>
        <v>0</v>
      </c>
      <c r="G28" s="25" t="e">
        <f t="shared" si="1"/>
        <v>#N/A</v>
      </c>
      <c r="H28" s="4">
        <v>5</v>
      </c>
      <c r="I28" s="4">
        <v>40</v>
      </c>
      <c r="J28" s="4" t="str">
        <f>VLOOKUP($I28,TEAMS!$A$3:$D$56,2,0)</f>
        <v>BYE WEEK</v>
      </c>
      <c r="K28" s="4">
        <v>36</v>
      </c>
      <c r="L28" s="4" t="str">
        <f>VLOOKUP($K28,TEAMS!$A$3:$D$56,2,0)</f>
        <v>TB Fillies</v>
      </c>
      <c r="M28" s="4" t="e">
        <f>VLOOKUP($P28,TEAMS!$A$3:$D$56,2,0)</f>
        <v>#N/A</v>
      </c>
      <c r="N28" s="4" t="e">
        <f>VLOOKUP($Q28,TEAMS!$A$3:$D$56,2,0)</f>
        <v>#N/A</v>
      </c>
      <c r="O28" s="4">
        <f>VLOOKUP($I28,TEAMS!$A$3:$D$56,3,0)</f>
        <v>0</v>
      </c>
      <c r="P28" s="4"/>
      <c r="Q28" s="4"/>
      <c r="S28" s="7"/>
      <c r="T28" s="8"/>
      <c r="U28" s="8"/>
      <c r="V28" s="8"/>
      <c r="W28" s="8"/>
      <c r="X28" s="8"/>
      <c r="Y28" s="8"/>
      <c r="Z28" s="9"/>
    </row>
    <row r="29" spans="1:26" x14ac:dyDescent="0.25">
      <c r="A29" s="47"/>
      <c r="B29">
        <f>I29</f>
        <v>35</v>
      </c>
      <c r="C29">
        <f>K29</f>
        <v>33</v>
      </c>
      <c r="D29">
        <f t="shared" si="0"/>
        <v>29</v>
      </c>
      <c r="E29">
        <f t="shared" si="0"/>
        <v>31</v>
      </c>
      <c r="F29" s="53" t="s">
        <v>100</v>
      </c>
      <c r="G29" s="25">
        <f t="shared" si="1"/>
        <v>46162</v>
      </c>
      <c r="H29" s="4">
        <v>5</v>
      </c>
      <c r="I29" s="4">
        <v>35</v>
      </c>
      <c r="J29" s="53" t="str">
        <f>VLOOKUP($I29,TEAMS!$A$3:$D$56,2,0)</f>
        <v>Gems</v>
      </c>
      <c r="K29" s="4">
        <v>33</v>
      </c>
      <c r="L29" s="4" t="str">
        <f>VLOOKUP($K29,TEAMS!$A$3:$D$56,2,0)</f>
        <v>Hornets</v>
      </c>
      <c r="M29" s="4" t="str">
        <f>VLOOKUP($P29,TEAMS!$A$3:$D$56,2,0)</f>
        <v>NCF Emerald</v>
      </c>
      <c r="N29" s="4" t="str">
        <f>VLOOKUP($Q29,TEAMS!$A$3:$D$56,2,0)</f>
        <v>Trailblazers</v>
      </c>
      <c r="O29" s="53" t="s">
        <v>0</v>
      </c>
      <c r="P29" s="4">
        <v>29</v>
      </c>
      <c r="Q29" s="4">
        <v>31</v>
      </c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A30" s="47"/>
      <c r="B30">
        <f>I30</f>
        <v>38</v>
      </c>
      <c r="C30">
        <f>K30</f>
        <v>39</v>
      </c>
      <c r="D30">
        <f t="shared" si="0"/>
        <v>37</v>
      </c>
      <c r="E30">
        <f t="shared" si="0"/>
        <v>32</v>
      </c>
      <c r="F30" s="4" t="s">
        <v>99</v>
      </c>
      <c r="G30" s="25">
        <f t="shared" si="1"/>
        <v>46160</v>
      </c>
      <c r="H30" s="4">
        <v>5</v>
      </c>
      <c r="I30" s="4">
        <v>38</v>
      </c>
      <c r="J30" s="4" t="str">
        <f>VLOOKUP($I30,TEAMS!$A$3:$D$56,2,0)</f>
        <v>NU Red</v>
      </c>
      <c r="K30" s="4">
        <v>39</v>
      </c>
      <c r="L30" s="4" t="str">
        <f>VLOOKUP($K30,TEAMS!$A$3:$D$56,2,0)</f>
        <v>Tigers</v>
      </c>
      <c r="M30" s="4" t="str">
        <f>VLOOKUP($P30,TEAMS!$A$3:$D$56,2,0)</f>
        <v>First Home Improvements</v>
      </c>
      <c r="N30" s="4" t="str">
        <f>VLOOKUP($Q30,TEAMS!$A$3:$D$56,2,0)</f>
        <v>Red Hot Chillies</v>
      </c>
      <c r="O30" s="4" t="s">
        <v>0</v>
      </c>
      <c r="P30" s="4">
        <v>37</v>
      </c>
      <c r="Q30" s="4">
        <v>32</v>
      </c>
      <c r="S30" s="5"/>
      <c r="T30" s="4"/>
      <c r="U30" s="4"/>
      <c r="V30" s="4"/>
      <c r="W30" s="4"/>
      <c r="X30" s="4"/>
      <c r="Y30" s="4"/>
      <c r="Z30" s="6"/>
    </row>
    <row r="31" spans="1:26" x14ac:dyDescent="0.25">
      <c r="B31">
        <f>I32</f>
        <v>42</v>
      </c>
      <c r="C31">
        <f>K32</f>
        <v>45</v>
      </c>
      <c r="D31">
        <f t="shared" ref="D31:E33" si="2">P32</f>
        <v>43</v>
      </c>
      <c r="E31">
        <f t="shared" si="2"/>
        <v>41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B32">
        <f>I33</f>
        <v>48</v>
      </c>
      <c r="C32">
        <f>K33</f>
        <v>44</v>
      </c>
      <c r="D32">
        <f t="shared" si="2"/>
        <v>0</v>
      </c>
      <c r="E32">
        <f t="shared" si="2"/>
        <v>0</v>
      </c>
      <c r="F32" s="4" t="str">
        <f>VLOOKUP(I32,TEAMS!A30:D77,4,0)</f>
        <v>Monday</v>
      </c>
      <c r="G32" s="25">
        <f>VLOOKUP(F32,$F$40:$G$43,2,FALSE)</f>
        <v>46160</v>
      </c>
      <c r="H32" s="4">
        <v>6</v>
      </c>
      <c r="I32" s="4">
        <v>42</v>
      </c>
      <c r="J32" s="4" t="str">
        <f>VLOOKUP($I32,TEAMS!$A$3:$D$56,2,0)</f>
        <v>TB Ponies</v>
      </c>
      <c r="K32" s="4">
        <v>45</v>
      </c>
      <c r="L32" s="4" t="str">
        <f>VLOOKUP($K32,TEAMS!$A$3:$D$56,2,0)</f>
        <v>NCF Onyx</v>
      </c>
      <c r="M32" s="4" t="str">
        <f>VLOOKUP($P32,TEAMS!$A$3:$D$56,2,0)</f>
        <v xml:space="preserve">Trowse  </v>
      </c>
      <c r="N32" s="4" t="str">
        <f>VLOOKUP($Q32,TEAMS!$A$3:$D$56,2,0)</f>
        <v>Dragons</v>
      </c>
      <c r="O32" s="4" t="str">
        <f>VLOOKUP($I32,TEAMS!$A$3:$D$56,3,0)</f>
        <v>Sprowston</v>
      </c>
      <c r="P32" s="4">
        <v>43</v>
      </c>
      <c r="Q32" s="4">
        <v>41</v>
      </c>
      <c r="S32" s="5"/>
      <c r="T32" s="4"/>
      <c r="U32" s="4"/>
      <c r="V32" s="4"/>
      <c r="W32" s="4"/>
      <c r="X32" s="4"/>
      <c r="Y32" s="4"/>
      <c r="Z32" s="6"/>
    </row>
    <row r="33" spans="2:26" x14ac:dyDescent="0.25">
      <c r="B33">
        <f>I34</f>
        <v>43</v>
      </c>
      <c r="C33">
        <f>K34</f>
        <v>41</v>
      </c>
      <c r="D33">
        <f t="shared" si="2"/>
        <v>42</v>
      </c>
      <c r="E33">
        <f t="shared" si="2"/>
        <v>44</v>
      </c>
      <c r="F33" s="4">
        <f>VLOOKUP(I33,TEAMS!A31:D78,4,0)</f>
        <v>0</v>
      </c>
      <c r="G33" s="25" t="e">
        <f>VLOOKUP(F33,$F$40:$G$43,2,FALSE)</f>
        <v>#N/A</v>
      </c>
      <c r="H33" s="4">
        <v>6</v>
      </c>
      <c r="I33" s="4">
        <v>48</v>
      </c>
      <c r="J33" s="4" t="str">
        <f>VLOOKUP($I33,TEAMS!$A$3:$D$56,2,0)</f>
        <v>BYE WEEK</v>
      </c>
      <c r="K33" s="4">
        <v>44</v>
      </c>
      <c r="L33" s="4" t="str">
        <f>VLOOKUP($K33,TEAMS!$A$3:$D$56,2,0)</f>
        <v>Cromer Vipers</v>
      </c>
      <c r="M33" s="4" t="e">
        <f>VLOOKUP($P33,TEAMS!$A$3:$D$56,2,0)</f>
        <v>#N/A</v>
      </c>
      <c r="N33" s="4" t="e">
        <f>VLOOKUP($Q33,TEAMS!$A$3:$D$56,2,0)</f>
        <v>#N/A</v>
      </c>
      <c r="O33" s="4">
        <f>VLOOKUP($I33,TEAMS!$A$3:$D$56,3,0)</f>
        <v>0</v>
      </c>
      <c r="P33" s="4"/>
      <c r="Q33" s="4"/>
      <c r="S33" s="5"/>
      <c r="T33" s="4"/>
      <c r="U33" s="4"/>
      <c r="V33" s="4"/>
      <c r="W33" s="4"/>
      <c r="X33" s="4"/>
      <c r="Y33" s="4"/>
      <c r="Z33" s="6"/>
    </row>
    <row r="34" spans="2:26" x14ac:dyDescent="0.25">
      <c r="F34" s="4" t="str">
        <f>VLOOKUP(I34,TEAMS!A32:D79,4,0)</f>
        <v>Thursday</v>
      </c>
      <c r="G34" s="25">
        <f>VLOOKUP(F34,$F$40:$G$43,2,FALSE)</f>
        <v>46163</v>
      </c>
      <c r="H34" s="4">
        <v>6</v>
      </c>
      <c r="I34" s="4">
        <v>43</v>
      </c>
      <c r="J34" s="4" t="str">
        <f>VLOOKUP($I34,TEAMS!$A$3:$D$56,2,0)</f>
        <v xml:space="preserve">Trowse  </v>
      </c>
      <c r="K34" s="4">
        <v>41</v>
      </c>
      <c r="L34" s="4" t="str">
        <f>VLOOKUP($K34,TEAMS!$A$3:$D$56,2,0)</f>
        <v>Dragons</v>
      </c>
      <c r="M34" s="4" t="str">
        <f>VLOOKUP($P34,TEAMS!$A$3:$D$56,2,0)</f>
        <v>TB Ponies</v>
      </c>
      <c r="N34" s="4" t="str">
        <f>VLOOKUP($Q34,TEAMS!$A$3:$D$56,2,0)</f>
        <v>Cromer Vipers</v>
      </c>
      <c r="O34" s="4" t="str">
        <f>VLOOKUP($I34,TEAMS!$A$3:$D$56,3,0)</f>
        <v>Hellesdon High</v>
      </c>
      <c r="P34" s="4">
        <v>42</v>
      </c>
      <c r="Q34" s="4">
        <v>44</v>
      </c>
      <c r="S34" s="5"/>
      <c r="T34" s="4"/>
      <c r="U34" s="4"/>
      <c r="V34" s="4"/>
      <c r="W34" s="4"/>
      <c r="X34" s="4"/>
      <c r="Y34" s="4"/>
      <c r="Z34" s="6"/>
    </row>
    <row r="35" spans="2:26" x14ac:dyDescent="0.25">
      <c r="F35" s="4">
        <f>VLOOKUP(I35,TEAMS!A33:D80,4,0)</f>
        <v>0</v>
      </c>
      <c r="G35" s="25" t="e">
        <f>VLOOKUP(F35,$F$40:$G$43,2,FALSE)</f>
        <v>#N/A</v>
      </c>
      <c r="H35" s="4">
        <v>6</v>
      </c>
      <c r="I35" s="4">
        <v>47</v>
      </c>
      <c r="J35" s="4" t="str">
        <f>VLOOKUP($I35,TEAMS!$A$3:$D$56,2,0)</f>
        <v>BYE WEEK</v>
      </c>
      <c r="K35" s="4">
        <v>46</v>
      </c>
      <c r="L35" s="4" t="str">
        <f>VLOOKUP($K35,TEAMS!$A$3:$D$56,2,0)</f>
        <v>Doves</v>
      </c>
      <c r="M35" s="4" t="e">
        <f>VLOOKUP($P35,TEAMS!$A$3:$D$56,2,0)</f>
        <v>#N/A</v>
      </c>
      <c r="N35" s="4" t="e">
        <f>VLOOKUP($Q35,TEAMS!$A$3:$D$56,2,0)</f>
        <v>#N/A</v>
      </c>
      <c r="O35" s="4">
        <f>VLOOKUP($I35,TEAMS!$A$3:$D$56,3,0)</f>
        <v>0</v>
      </c>
      <c r="P35" s="4"/>
      <c r="Q35" s="4"/>
      <c r="S35" s="5"/>
      <c r="T35" s="4"/>
      <c r="U35" s="4"/>
      <c r="V35" s="4"/>
      <c r="W35" s="4"/>
      <c r="X35" s="4"/>
      <c r="Y35" s="4"/>
      <c r="Z35" s="6"/>
    </row>
    <row r="36" spans="2:26" ht="16.5" thickBot="1" x14ac:dyDescent="0.3">
      <c r="G36" s="3"/>
      <c r="S36" s="29"/>
      <c r="T36" s="30"/>
      <c r="U36" s="30"/>
      <c r="V36" s="30"/>
      <c r="W36" s="30"/>
      <c r="X36" s="30"/>
      <c r="Y36" s="30"/>
      <c r="Z36" s="31"/>
    </row>
    <row r="37" spans="2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2:26" x14ac:dyDescent="0.25">
      <c r="S38" s="5"/>
      <c r="T38" s="4"/>
      <c r="U38" s="4"/>
      <c r="V38" s="4"/>
      <c r="W38" s="4"/>
      <c r="X38" s="4"/>
      <c r="Y38" s="4"/>
      <c r="Z38" s="6"/>
    </row>
    <row r="39" spans="2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131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2:26" x14ac:dyDescent="0.25">
      <c r="F40" s="4" t="s">
        <v>4</v>
      </c>
      <c r="G40" s="25">
        <f>G3</f>
        <v>46160</v>
      </c>
      <c r="H40" s="4">
        <f t="shared" ref="H40:M43" si="3">COUNTIFS($O$7:$O$35,H$39,$F$7:$F$35,$F40)</f>
        <v>1</v>
      </c>
      <c r="I40" s="62">
        <f t="shared" si="3"/>
        <v>0</v>
      </c>
      <c r="J40" s="4">
        <f t="shared" si="3"/>
        <v>1</v>
      </c>
      <c r="K40" s="4">
        <f t="shared" si="3"/>
        <v>1</v>
      </c>
      <c r="L40" s="4">
        <f t="shared" si="3"/>
        <v>0</v>
      </c>
      <c r="M40" s="62">
        <f t="shared" si="3"/>
        <v>0</v>
      </c>
      <c r="N40" s="4">
        <f>COUNTIFS($O$7:$O$35,N$39,$F$7:$F$35,$F40)</f>
        <v>0</v>
      </c>
      <c r="O40" s="4">
        <f t="shared" ref="O40:P43" si="4">COUNTIFS($O$7:$O$35,O$39,$F$7:$F$35,$F40)</f>
        <v>2</v>
      </c>
      <c r="P40" s="4">
        <f t="shared" si="4"/>
        <v>0</v>
      </c>
      <c r="Q40">
        <f>SUM(H40:P40)</f>
        <v>5</v>
      </c>
      <c r="S40" s="5"/>
      <c r="T40" s="4"/>
      <c r="U40" s="4"/>
      <c r="V40" s="4"/>
      <c r="W40" s="4"/>
      <c r="X40" s="4"/>
      <c r="Y40" s="4"/>
      <c r="Z40" s="6"/>
    </row>
    <row r="41" spans="2:26" x14ac:dyDescent="0.25">
      <c r="F41" s="4" t="s">
        <v>3</v>
      </c>
      <c r="G41" s="25">
        <f>G40+1</f>
        <v>46161</v>
      </c>
      <c r="H41" s="4">
        <f t="shared" si="3"/>
        <v>3</v>
      </c>
      <c r="I41" s="62">
        <f t="shared" si="3"/>
        <v>0</v>
      </c>
      <c r="J41" s="4">
        <f t="shared" si="3"/>
        <v>1</v>
      </c>
      <c r="K41" s="4">
        <v>3</v>
      </c>
      <c r="L41" s="4">
        <f t="shared" si="3"/>
        <v>0</v>
      </c>
      <c r="M41" s="62">
        <f t="shared" si="3"/>
        <v>0</v>
      </c>
      <c r="N41" s="4">
        <f>COUNTIFS($O$7:$O$35,N$39,$F$7:$F$35,$F41)</f>
        <v>0</v>
      </c>
      <c r="O41" s="4">
        <f t="shared" si="4"/>
        <v>2</v>
      </c>
      <c r="P41" s="4">
        <f t="shared" si="4"/>
        <v>0</v>
      </c>
      <c r="Q41">
        <f>SUM(H41:P41)</f>
        <v>9</v>
      </c>
      <c r="S41" s="5"/>
      <c r="T41" s="4"/>
      <c r="U41" s="4"/>
      <c r="V41" s="4"/>
      <c r="W41" s="4"/>
      <c r="X41" s="4"/>
      <c r="Y41" s="4"/>
      <c r="Z41" s="6"/>
    </row>
    <row r="42" spans="2:26" x14ac:dyDescent="0.25">
      <c r="F42" s="4" t="s">
        <v>1</v>
      </c>
      <c r="G42" s="25">
        <f>G41+1</f>
        <v>46162</v>
      </c>
      <c r="H42" s="4">
        <f t="shared" si="3"/>
        <v>1</v>
      </c>
      <c r="I42" s="62">
        <f t="shared" si="3"/>
        <v>0</v>
      </c>
      <c r="J42" s="4">
        <f t="shared" si="3"/>
        <v>1</v>
      </c>
      <c r="K42" s="4">
        <f t="shared" si="3"/>
        <v>1</v>
      </c>
      <c r="L42" s="4">
        <f t="shared" si="3"/>
        <v>0</v>
      </c>
      <c r="M42" s="62">
        <f t="shared" si="3"/>
        <v>0</v>
      </c>
      <c r="N42" s="4">
        <f>COUNTIFS($O$7:$O$35,N$39,$F$7:$F$35,$F42)</f>
        <v>1</v>
      </c>
      <c r="O42" s="4">
        <f t="shared" si="4"/>
        <v>2</v>
      </c>
      <c r="P42" s="32">
        <f t="shared" si="4"/>
        <v>0</v>
      </c>
      <c r="Q42">
        <f>SUM(H42:P42)</f>
        <v>6</v>
      </c>
      <c r="S42" s="5"/>
      <c r="T42" s="4"/>
      <c r="U42" s="4"/>
      <c r="V42" s="4"/>
      <c r="W42" s="4"/>
      <c r="X42" s="4"/>
      <c r="Y42" s="4"/>
      <c r="Z42" s="6"/>
    </row>
    <row r="43" spans="2:26" x14ac:dyDescent="0.25">
      <c r="F43" s="4" t="s">
        <v>2</v>
      </c>
      <c r="G43" s="25">
        <f>G42+1</f>
        <v>46163</v>
      </c>
      <c r="H43" s="4">
        <f t="shared" si="3"/>
        <v>0</v>
      </c>
      <c r="I43" s="62">
        <f t="shared" si="3"/>
        <v>0</v>
      </c>
      <c r="J43" s="4">
        <f t="shared" si="3"/>
        <v>0</v>
      </c>
      <c r="K43" s="32">
        <v>0</v>
      </c>
      <c r="L43" s="4">
        <f t="shared" si="3"/>
        <v>0</v>
      </c>
      <c r="M43" s="62">
        <f t="shared" si="3"/>
        <v>0</v>
      </c>
      <c r="N43" s="4">
        <f>COUNTIFS($O$7:$O$35,N$39,$F$7:$F$35,$F43)</f>
        <v>1</v>
      </c>
      <c r="O43" s="4">
        <f t="shared" si="4"/>
        <v>0</v>
      </c>
      <c r="P43" s="4">
        <f t="shared" si="4"/>
        <v>0</v>
      </c>
      <c r="Q43">
        <f>SUM(H43:P43)</f>
        <v>1</v>
      </c>
      <c r="S43" s="5"/>
      <c r="T43" s="4"/>
      <c r="U43" s="4"/>
      <c r="V43" s="4"/>
      <c r="W43" s="4"/>
      <c r="X43" s="4"/>
      <c r="Y43" s="4"/>
      <c r="Z43" s="6"/>
    </row>
    <row r="44" spans="2:26" ht="16.5" thickBot="1" x14ac:dyDescent="0.3">
      <c r="Q44">
        <f>SUM(Q40:Q43)</f>
        <v>21</v>
      </c>
      <c r="S44" s="7"/>
      <c r="T44" s="8"/>
      <c r="U44" s="8"/>
      <c r="V44" s="8"/>
      <c r="W44" s="8"/>
      <c r="X44" s="8"/>
      <c r="Y44" s="8"/>
      <c r="Z44" s="9"/>
    </row>
    <row r="45" spans="2:26" x14ac:dyDescent="0.25">
      <c r="S45" s="10"/>
      <c r="T45" s="11"/>
      <c r="U45" s="11"/>
      <c r="V45" s="11"/>
      <c r="W45" s="11"/>
      <c r="X45" s="11"/>
      <c r="Y45" s="11"/>
      <c r="Z45" s="12"/>
    </row>
    <row r="46" spans="2:26" x14ac:dyDescent="0.25">
      <c r="S46" s="5"/>
      <c r="T46" s="4"/>
      <c r="U46" s="4"/>
      <c r="V46" s="4"/>
      <c r="W46" s="4"/>
      <c r="X46" s="4"/>
      <c r="Y46" s="4"/>
      <c r="Z46" s="6"/>
    </row>
    <row r="47" spans="2:26" x14ac:dyDescent="0.25">
      <c r="S47" s="5"/>
      <c r="T47" s="4"/>
      <c r="U47" s="4"/>
      <c r="V47" s="4"/>
      <c r="W47" s="4"/>
      <c r="X47" s="4"/>
      <c r="Y47" s="4"/>
      <c r="Z47" s="6"/>
    </row>
    <row r="48" spans="2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4"/>
      <c r="U50" s="4"/>
      <c r="V50" s="4"/>
      <c r="W50" s="4"/>
      <c r="X50" s="4"/>
      <c r="Y50" s="4"/>
      <c r="Z50" s="6"/>
    </row>
    <row r="51" spans="19:26" x14ac:dyDescent="0.25">
      <c r="S51" s="5"/>
      <c r="T51" s="4"/>
      <c r="U51" s="4"/>
      <c r="V51" s="4"/>
      <c r="W51" s="4"/>
      <c r="X51" s="4"/>
      <c r="Y51" s="4"/>
      <c r="Z51" s="6"/>
    </row>
    <row r="52" spans="19:26" ht="16.5" thickBot="1" x14ac:dyDescent="0.3">
      <c r="S52" s="7"/>
      <c r="T52" s="4"/>
      <c r="U52" s="8"/>
      <c r="V52" s="8"/>
      <c r="W52" s="8"/>
      <c r="X52" s="8"/>
      <c r="Y52" s="8"/>
      <c r="Z52" s="9"/>
    </row>
  </sheetData>
  <sortState xmlns:xlrd2="http://schemas.microsoft.com/office/spreadsheetml/2017/richdata2" ref="A7:P39">
    <sortCondition ref="H7:H39"/>
    <sortCondition ref="G7:G39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83" priority="11" operator="greaterThan">
      <formula>4</formula>
    </cfRule>
  </conditionalFormatting>
  <conditionalFormatting sqref="I40:I43">
    <cfRule type="cellIs" dxfId="82" priority="10" operator="greaterThan">
      <formula>2</formula>
    </cfRule>
  </conditionalFormatting>
  <conditionalFormatting sqref="J40:J43">
    <cfRule type="cellIs" dxfId="81" priority="9" stopIfTrue="1" operator="greaterThan">
      <formula>1</formula>
    </cfRule>
  </conditionalFormatting>
  <conditionalFormatting sqref="K40:K42">
    <cfRule type="cellIs" dxfId="80" priority="8" operator="greaterThan">
      <formula>3</formula>
    </cfRule>
  </conditionalFormatting>
  <conditionalFormatting sqref="K43">
    <cfRule type="cellIs" dxfId="79" priority="7" operator="greaterThan">
      <formula>0</formula>
    </cfRule>
  </conditionalFormatting>
  <conditionalFormatting sqref="L40:L42">
    <cfRule type="cellIs" dxfId="78" priority="6" operator="greaterThan">
      <formula>4</formula>
    </cfRule>
  </conditionalFormatting>
  <conditionalFormatting sqref="L43">
    <cfRule type="cellIs" dxfId="77" priority="2" stopIfTrue="1" operator="greaterThan">
      <formula>4</formula>
    </cfRule>
  </conditionalFormatting>
  <conditionalFormatting sqref="M40:M43">
    <cfRule type="cellIs" dxfId="76" priority="1" stopIfTrue="1" operator="greaterThan">
      <formula>1</formula>
    </cfRule>
  </conditionalFormatting>
  <conditionalFormatting sqref="N40:O43">
    <cfRule type="cellIs" dxfId="75" priority="4" operator="greaterThan">
      <formula>2</formula>
    </cfRule>
  </conditionalFormatting>
  <conditionalFormatting sqref="P40:P43">
    <cfRule type="cellIs" dxfId="74" priority="3" operator="greaterThan">
      <formula>1</formula>
    </cfRule>
  </conditionalFormatting>
  <conditionalFormatting sqref="P5:Q30 P32:Q35">
    <cfRule type="duplicateValues" dxfId="73" priority="16"/>
  </conditionalFormatting>
  <pageMargins left="0.7" right="0.7" top="0.75" bottom="0.75" header="0.3" footer="0.3"/>
  <pageSetup paperSize="9" scale="4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50"/>
    <pageSetUpPr fitToPage="1"/>
  </sheetPr>
  <dimension ref="A3:Z52"/>
  <sheetViews>
    <sheetView zoomScale="95" zoomScaleNormal="95" workbookViewId="0">
      <pane xSplit="6" ySplit="5" topLeftCell="G6" activePane="bottomRight" state="frozen"/>
      <selection pane="topRight" activeCell="G1" sqref="G1"/>
      <selection pane="bottomLeft" activeCell="A6" sqref="A6"/>
      <selection pane="bottomRight" activeCell="R4" sqref="R4:Z52"/>
    </sheetView>
  </sheetViews>
  <sheetFormatPr defaultColWidth="11" defaultRowHeight="15.75" x14ac:dyDescent="0.25"/>
  <cols>
    <col min="2" max="5" width="11" hidden="1" customWidth="1"/>
    <col min="6" max="7" width="14.125" customWidth="1"/>
    <col min="8" max="8" width="9.125" customWidth="1"/>
    <col min="9" max="9" width="7.125" customWidth="1"/>
    <col min="10" max="10" width="19.5" bestFit="1" customWidth="1"/>
    <col min="11" max="11" width="6" customWidth="1"/>
    <col min="12" max="12" width="18.875" bestFit="1" customWidth="1"/>
    <col min="13" max="14" width="21.375" customWidth="1"/>
    <col min="15" max="15" width="15.125" customWidth="1"/>
    <col min="16" max="16" width="8" customWidth="1"/>
    <col min="17" max="17" width="7.375" customWidth="1"/>
    <col min="18" max="18" width="7.875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11" hidden="1" customWidth="1"/>
    <col min="26" max="26" width="11.625" customWidth="1"/>
  </cols>
  <sheetData>
    <row r="3" spans="2:26" x14ac:dyDescent="0.25">
      <c r="F3" t="s">
        <v>31</v>
      </c>
      <c r="G3" s="26">
        <v>46174</v>
      </c>
      <c r="H3" t="s">
        <v>39</v>
      </c>
      <c r="U3" s="100" t="s">
        <v>60</v>
      </c>
      <c r="V3" s="100"/>
      <c r="W3" s="1"/>
      <c r="X3" s="100" t="s">
        <v>61</v>
      </c>
      <c r="Y3" s="100"/>
      <c r="Z3" s="1"/>
    </row>
    <row r="4" spans="2:26" ht="16.5" thickBot="1" x14ac:dyDescent="0.3">
      <c r="B4" s="100" t="s">
        <v>60</v>
      </c>
      <c r="C4" s="100"/>
      <c r="D4" s="100" t="s">
        <v>61</v>
      </c>
      <c r="E4" s="100"/>
    </row>
    <row r="5" spans="2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2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2:26" x14ac:dyDescent="0.25">
      <c r="B7">
        <f>I7</f>
        <v>5</v>
      </c>
      <c r="C7">
        <f>K7</f>
        <v>1</v>
      </c>
      <c r="D7">
        <f>P7</f>
        <v>18</v>
      </c>
      <c r="E7">
        <f>Q7</f>
        <v>19</v>
      </c>
      <c r="F7" s="53" t="s">
        <v>99</v>
      </c>
      <c r="G7" s="25">
        <f>VLOOKUP(F7,$F$40:$G$43,2,FALSE)</f>
        <v>46174</v>
      </c>
      <c r="H7" s="4">
        <v>1</v>
      </c>
      <c r="I7" s="4">
        <v>5</v>
      </c>
      <c r="J7" s="53" t="str">
        <f>VLOOKUP($I7,TEAMS!$A$3:$D$56,2,0)</f>
        <v>TB Racers</v>
      </c>
      <c r="K7" s="4">
        <v>1</v>
      </c>
      <c r="L7" s="4" t="str">
        <f>VLOOKUP($K7,TEAMS!$A$3:$D$56,2,0)</f>
        <v>NU Blue</v>
      </c>
      <c r="M7" s="4" t="str">
        <f>VLOOKUP($P7,TEAMS!$A$3:$D$56,2,0)</f>
        <v>Venus</v>
      </c>
      <c r="N7" s="4" t="str">
        <f>VLOOKUP($Q7,TEAMS!$A$3:$D$56,2,0)</f>
        <v>Premier</v>
      </c>
      <c r="O7" s="53" t="s">
        <v>129</v>
      </c>
      <c r="P7" s="4">
        <v>18</v>
      </c>
      <c r="Q7" s="4">
        <v>19</v>
      </c>
      <c r="S7" s="5"/>
      <c r="T7" s="4"/>
      <c r="U7" s="4"/>
      <c r="V7" s="4"/>
      <c r="W7" s="4"/>
      <c r="X7" s="4"/>
      <c r="Y7" s="4"/>
      <c r="Z7" s="6"/>
    </row>
    <row r="8" spans="2:26" x14ac:dyDescent="0.25">
      <c r="B8">
        <f>I8</f>
        <v>7</v>
      </c>
      <c r="C8">
        <f>K8</f>
        <v>4</v>
      </c>
      <c r="D8">
        <f t="shared" ref="D8:E30" si="0">P8</f>
        <v>8</v>
      </c>
      <c r="E8">
        <f t="shared" si="0"/>
        <v>11</v>
      </c>
      <c r="F8" s="32" t="str">
        <f>VLOOKUP(I8,TEAMS!A3:D56,4,0)</f>
        <v>Monday</v>
      </c>
      <c r="G8" s="25">
        <f>VLOOKUP(F8,$F$40:$G$43,2,FALSE)</f>
        <v>46174</v>
      </c>
      <c r="H8" s="4">
        <v>1</v>
      </c>
      <c r="I8" s="4">
        <v>7</v>
      </c>
      <c r="J8" s="32" t="str">
        <f>VLOOKUP($I8,TEAMS!$A$3:$D$56,2,0)</f>
        <v>Cromer Cobras</v>
      </c>
      <c r="K8" s="4">
        <v>4</v>
      </c>
      <c r="L8" s="4" t="str">
        <f>VLOOKUP($K8,TEAMS!$A$3:$D$56,2,0)</f>
        <v>Stars</v>
      </c>
      <c r="M8" s="4" t="str">
        <f>VLOOKUP($P8,TEAMS!$A$3:$D$56,2,0)</f>
        <v>Jets</v>
      </c>
      <c r="N8" s="4" t="str">
        <f>VLOOKUP($Q8,TEAMS!$A$3:$D$56,2,0)</f>
        <v>TB Colts</v>
      </c>
      <c r="O8" s="32" t="s">
        <v>113</v>
      </c>
      <c r="P8" s="4">
        <v>8</v>
      </c>
      <c r="Q8" s="4">
        <v>11</v>
      </c>
      <c r="S8" s="5"/>
      <c r="T8" s="4"/>
      <c r="U8" s="4"/>
      <c r="V8" s="4"/>
      <c r="W8" s="4"/>
      <c r="X8" s="4"/>
      <c r="Y8" s="4"/>
      <c r="Z8" s="6"/>
    </row>
    <row r="9" spans="2:26" x14ac:dyDescent="0.25">
      <c r="B9">
        <f>I9</f>
        <v>2</v>
      </c>
      <c r="C9">
        <f>K9</f>
        <v>8</v>
      </c>
      <c r="D9">
        <f t="shared" si="0"/>
        <v>16</v>
      </c>
      <c r="E9">
        <f t="shared" si="0"/>
        <v>13</v>
      </c>
      <c r="F9" s="4" t="str">
        <f>VLOOKUP(I9,TEAMS!A3:D56,4,0)</f>
        <v>Wednesday</v>
      </c>
      <c r="G9" s="25">
        <f>VLOOKUP(F9,$F$40:$G$43,2,FALSE)</f>
        <v>46176</v>
      </c>
      <c r="H9" s="4">
        <v>1</v>
      </c>
      <c r="I9" s="4">
        <v>2</v>
      </c>
      <c r="J9" s="4" t="str">
        <f>VLOOKUP($I9,TEAMS!$A$3:$D$56,2,0)</f>
        <v>NU White</v>
      </c>
      <c r="K9" s="4">
        <v>8</v>
      </c>
      <c r="L9" s="4" t="str">
        <f>VLOOKUP($K9,TEAMS!$A$3:$D$56,2,0)</f>
        <v>Jets</v>
      </c>
      <c r="M9" s="4" t="str">
        <f>VLOOKUP($P9,TEAMS!$A$3:$D$56,2,0)</f>
        <v>Sirens</v>
      </c>
      <c r="N9" s="4" t="str">
        <f>VLOOKUP($Q9,TEAMS!$A$3:$D$56,2,0)</f>
        <v>Sonics</v>
      </c>
      <c r="O9" s="4" t="str">
        <f>VLOOKUP($I9,TEAMS!$A$3:$D$56,3,0)</f>
        <v>UEA</v>
      </c>
      <c r="P9" s="4">
        <v>16</v>
      </c>
      <c r="Q9" s="4">
        <v>13</v>
      </c>
      <c r="S9" s="5"/>
      <c r="T9" s="4"/>
      <c r="U9" s="4"/>
      <c r="V9" s="4"/>
      <c r="W9" s="4"/>
      <c r="X9" s="4"/>
      <c r="Y9" s="4"/>
      <c r="Z9" s="6"/>
    </row>
    <row r="10" spans="2:26" x14ac:dyDescent="0.25">
      <c r="B10">
        <f>I10</f>
        <v>3</v>
      </c>
      <c r="C10">
        <f>K10</f>
        <v>6</v>
      </c>
      <c r="D10">
        <f t="shared" si="0"/>
        <v>1</v>
      </c>
      <c r="E10">
        <f t="shared" si="0"/>
        <v>23</v>
      </c>
      <c r="F10" s="46" t="s">
        <v>100</v>
      </c>
      <c r="G10" s="25">
        <f>VLOOKUP(F10,$F$40:$G$43,2,FALSE)</f>
        <v>46176</v>
      </c>
      <c r="H10" s="4">
        <v>1</v>
      </c>
      <c r="I10" s="4">
        <v>3</v>
      </c>
      <c r="J10" s="46" t="str">
        <f>VLOOKUP($I10,TEAMS!$A$3:$D$56,2,0)</f>
        <v>TB Mustangs</v>
      </c>
      <c r="K10" s="4">
        <v>6</v>
      </c>
      <c r="L10" s="4" t="str">
        <f>VLOOKUP($K10,TEAMS!$A$3:$D$56,2,0)</f>
        <v>Red Knights</v>
      </c>
      <c r="M10" s="4" t="str">
        <f>VLOOKUP($P10,TEAMS!$A$3:$D$56,2,0)</f>
        <v>NU Blue</v>
      </c>
      <c r="N10" s="4" t="str">
        <f>VLOOKUP($Q10,TEAMS!$A$3:$D$56,2,0)</f>
        <v>Hotshots</v>
      </c>
      <c r="O10" s="4" t="str">
        <f>VLOOKUP($I10,TEAMS!$A$3:$D$56,3,0)</f>
        <v>Sprowston</v>
      </c>
      <c r="P10" s="4">
        <v>1</v>
      </c>
      <c r="Q10" s="4">
        <v>23</v>
      </c>
      <c r="S10" s="5"/>
      <c r="T10" s="4"/>
      <c r="U10" s="4"/>
      <c r="V10" s="4"/>
      <c r="W10" s="4"/>
      <c r="X10" s="4"/>
      <c r="Y10" s="4"/>
      <c r="Z10" s="6"/>
    </row>
    <row r="11" spans="2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2:26" ht="16.5" thickBot="1" x14ac:dyDescent="0.3">
      <c r="B12">
        <f>I12</f>
        <v>10</v>
      </c>
      <c r="C12">
        <f>K12</f>
        <v>15</v>
      </c>
      <c r="D12">
        <f t="shared" si="0"/>
        <v>12</v>
      </c>
      <c r="E12">
        <f t="shared" si="0"/>
        <v>14</v>
      </c>
      <c r="F12" s="4" t="str">
        <f>VLOOKUP(I12,TEAMS!A10:D63,4,0)</f>
        <v>Monday</v>
      </c>
      <c r="G12" s="25">
        <f>VLOOKUP(F12,$F$40:$G$43,2,FALSE)</f>
        <v>46174</v>
      </c>
      <c r="H12" s="4">
        <v>2</v>
      </c>
      <c r="I12" s="4">
        <v>10</v>
      </c>
      <c r="J12" s="4" t="str">
        <f>VLOOKUP($I12,TEAMS!$A$3:$D$56,2,0)</f>
        <v>Black Knights</v>
      </c>
      <c r="K12" s="4">
        <v>15</v>
      </c>
      <c r="L12" s="4" t="str">
        <f>VLOOKUP($K12,TEAMS!$A$3:$D$56,2,0)</f>
        <v>Cliff Park</v>
      </c>
      <c r="M12" s="4" t="str">
        <f>VLOOKUP($P12,TEAMS!$A$3:$D$56,2,0)</f>
        <v>NU Yellow</v>
      </c>
      <c r="N12" s="4" t="str">
        <f>VLOOKUP($Q12,TEAMS!$A$3:$D$56,2,0)</f>
        <v>NU Royal</v>
      </c>
      <c r="O12" s="4" t="str">
        <f>VLOOKUP($I12,TEAMS!$A$3:$D$56,3,0)</f>
        <v>Hewett</v>
      </c>
      <c r="P12" s="4">
        <v>12</v>
      </c>
      <c r="Q12" s="4">
        <v>14</v>
      </c>
      <c r="S12" s="29"/>
      <c r="T12" s="4"/>
      <c r="U12" s="30"/>
      <c r="V12" s="30"/>
      <c r="W12" s="30"/>
      <c r="X12" s="30"/>
      <c r="Y12" s="30"/>
      <c r="Z12" s="31"/>
    </row>
    <row r="13" spans="2:26" x14ac:dyDescent="0.25">
      <c r="B13">
        <f>I13</f>
        <v>9</v>
      </c>
      <c r="C13">
        <f>K13</f>
        <v>12</v>
      </c>
      <c r="D13">
        <f t="shared" si="0"/>
        <v>6</v>
      </c>
      <c r="E13">
        <f t="shared" si="0"/>
        <v>5</v>
      </c>
      <c r="F13" s="4" t="str">
        <f>VLOOKUP(I13,TEAMS!A11:D64,4,0)</f>
        <v>Tuesday</v>
      </c>
      <c r="G13" s="25">
        <f>VLOOKUP(F13,$F$40:$G$43,2,FALSE)</f>
        <v>46175</v>
      </c>
      <c r="H13" s="4">
        <v>2</v>
      </c>
      <c r="I13" s="4">
        <v>9</v>
      </c>
      <c r="J13" s="4" t="str">
        <f>VLOOKUP($I13,TEAMS!$A$3:$D$56,2,0)</f>
        <v>Phoenix</v>
      </c>
      <c r="K13" s="4">
        <v>12</v>
      </c>
      <c r="L13" s="4" t="str">
        <f>VLOOKUP($K13,TEAMS!$A$3:$D$56,2,0)</f>
        <v>NU Yellow</v>
      </c>
      <c r="M13" s="4" t="str">
        <f>VLOOKUP($P13,TEAMS!$A$3:$D$56,2,0)</f>
        <v>Red Knights</v>
      </c>
      <c r="N13" s="4" t="str">
        <f>VLOOKUP($Q13,TEAMS!$A$3:$D$56,2,0)</f>
        <v>TB Racers</v>
      </c>
      <c r="O13" s="4" t="str">
        <f>VLOOKUP($I13,TEAMS!$A$3:$D$56,3,0)</f>
        <v>UEA</v>
      </c>
      <c r="P13" s="4">
        <v>6</v>
      </c>
      <c r="Q13" s="4">
        <v>5</v>
      </c>
      <c r="S13" s="10"/>
      <c r="T13" s="11"/>
      <c r="U13" s="11"/>
      <c r="V13" s="11"/>
      <c r="W13" s="11"/>
      <c r="X13" s="11"/>
      <c r="Y13" s="11"/>
      <c r="Z13" s="12"/>
    </row>
    <row r="14" spans="2:26" x14ac:dyDescent="0.25">
      <c r="B14">
        <f>I14</f>
        <v>11</v>
      </c>
      <c r="C14">
        <f>K14</f>
        <v>14</v>
      </c>
      <c r="D14">
        <f t="shared" si="0"/>
        <v>10</v>
      </c>
      <c r="E14">
        <f t="shared" si="0"/>
        <v>2</v>
      </c>
      <c r="F14" s="4" t="str">
        <f>VLOOKUP(I14,TEAMS!A8:D61,4,0)</f>
        <v>Tuesday</v>
      </c>
      <c r="G14" s="25">
        <f>VLOOKUP(F14,$F$40:$G$43,2,FALSE)</f>
        <v>46175</v>
      </c>
      <c r="H14" s="4">
        <v>2</v>
      </c>
      <c r="I14" s="4">
        <v>11</v>
      </c>
      <c r="J14" s="4" t="str">
        <f>VLOOKUP($I14,TEAMS!$A$3:$D$56,2,0)</f>
        <v>TB Colts</v>
      </c>
      <c r="K14" s="4">
        <v>14</v>
      </c>
      <c r="L14" s="4" t="str">
        <f>VLOOKUP($K14,TEAMS!$A$3:$D$56,2,0)</f>
        <v>NU Royal</v>
      </c>
      <c r="M14" s="4" t="str">
        <f>VLOOKUP($P14,TEAMS!$A$3:$D$56,2,0)</f>
        <v>Black Knights</v>
      </c>
      <c r="N14" s="4" t="str">
        <f>VLOOKUP($Q14,TEAMS!$A$3:$D$56,2,0)</f>
        <v>NU White</v>
      </c>
      <c r="O14" s="4" t="str">
        <f>VLOOKUP($I14,TEAMS!$A$3:$D$56,3,0)</f>
        <v>Sprowston</v>
      </c>
      <c r="P14" s="4">
        <v>10</v>
      </c>
      <c r="Q14" s="4">
        <v>2</v>
      </c>
      <c r="S14" s="5"/>
      <c r="T14" s="4"/>
      <c r="U14" s="4"/>
      <c r="V14" s="4"/>
      <c r="W14" s="4"/>
      <c r="X14" s="4"/>
      <c r="Y14" s="4"/>
      <c r="Z14" s="6"/>
    </row>
    <row r="15" spans="2:26" x14ac:dyDescent="0.25">
      <c r="B15">
        <f>I15</f>
        <v>13</v>
      </c>
      <c r="C15">
        <f>K15</f>
        <v>16</v>
      </c>
      <c r="D15">
        <f t="shared" si="0"/>
        <v>3</v>
      </c>
      <c r="E15">
        <f t="shared" si="0"/>
        <v>4</v>
      </c>
      <c r="F15" s="4" t="str">
        <f>VLOOKUP(I15,TEAMS!A9:D62,4,0)</f>
        <v>Tuesday</v>
      </c>
      <c r="G15" s="25">
        <f>VLOOKUP(F15,$F$40:$G$43,2,FALSE)</f>
        <v>46175</v>
      </c>
      <c r="H15" s="4">
        <v>2</v>
      </c>
      <c r="I15" s="4">
        <v>13</v>
      </c>
      <c r="J15" s="4" t="str">
        <f>VLOOKUP($I15,TEAMS!$A$3:$D$56,2,0)</f>
        <v>Sonics</v>
      </c>
      <c r="K15" s="4">
        <v>16</v>
      </c>
      <c r="L15" s="4" t="str">
        <f>VLOOKUP($K15,TEAMS!$A$3:$D$56,2,0)</f>
        <v>Sirens</v>
      </c>
      <c r="M15" s="4" t="str">
        <f>VLOOKUP($P15,TEAMS!$A$3:$D$56,2,0)</f>
        <v>TB Mustangs</v>
      </c>
      <c r="N15" s="4" t="str">
        <f>VLOOKUP($Q15,TEAMS!$A$3:$D$56,2,0)</f>
        <v>Stars</v>
      </c>
      <c r="O15" s="4" t="str">
        <f>VLOOKUP($I15,TEAMS!$A$3:$D$56,3,0)</f>
        <v xml:space="preserve">Open </v>
      </c>
      <c r="P15" s="4">
        <v>3</v>
      </c>
      <c r="Q15" s="4">
        <v>4</v>
      </c>
      <c r="S15" s="5"/>
      <c r="T15" s="4"/>
      <c r="U15" s="4"/>
      <c r="V15" s="4"/>
      <c r="W15" s="4"/>
      <c r="X15" s="4"/>
      <c r="Y15" s="4"/>
      <c r="Z15" s="6"/>
    </row>
    <row r="16" spans="2:26" x14ac:dyDescent="0.25">
      <c r="F16" s="4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B17">
        <f>I17</f>
        <v>18</v>
      </c>
      <c r="C17">
        <f>K17</f>
        <v>21</v>
      </c>
      <c r="D17">
        <f t="shared" si="0"/>
        <v>7</v>
      </c>
      <c r="E17">
        <f t="shared" si="0"/>
        <v>26</v>
      </c>
      <c r="F17" s="4" t="str">
        <f>VLOOKUP(I17,TEAMS!A13:D66,4,0)</f>
        <v>Tuesday</v>
      </c>
      <c r="G17" s="25">
        <f>VLOOKUP(F17,$F$40:$G$43,2,FALSE)</f>
        <v>46175</v>
      </c>
      <c r="H17" s="4">
        <v>3</v>
      </c>
      <c r="I17" s="4">
        <v>18</v>
      </c>
      <c r="J17" s="4" t="str">
        <f>VLOOKUP($I17,TEAMS!$A$3:$D$56,2,0)</f>
        <v>Venus</v>
      </c>
      <c r="K17" s="4">
        <v>21</v>
      </c>
      <c r="L17" s="4" t="str">
        <f>VLOOKUP($K17,TEAMS!$A$3:$D$56,2,0)</f>
        <v>Belton</v>
      </c>
      <c r="M17" s="4" t="str">
        <f>VLOOKUP($P17,TEAMS!$A$3:$D$56,2,0)</f>
        <v>Cromer Cobras</v>
      </c>
      <c r="N17" s="4" t="str">
        <f>VLOOKUP($Q17,TEAMS!$A$3:$D$56,2,0)</f>
        <v>TB Shetlands</v>
      </c>
      <c r="O17" s="4" t="str">
        <f>VLOOKUP($I17,TEAMS!$A$3:$D$56,3,0)</f>
        <v>Open</v>
      </c>
      <c r="P17" s="4">
        <v>7</v>
      </c>
      <c r="Q17" s="4">
        <v>26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B18">
        <f>I18</f>
        <v>19</v>
      </c>
      <c r="C18">
        <f>K18</f>
        <v>23</v>
      </c>
      <c r="D18">
        <f t="shared" si="0"/>
        <v>20</v>
      </c>
      <c r="E18">
        <f t="shared" si="0"/>
        <v>30</v>
      </c>
      <c r="F18" s="53" t="str">
        <f>VLOOKUP(I18,TEAMS!A14:D67,4,0)</f>
        <v>Tuesday</v>
      </c>
      <c r="G18" s="25">
        <f>VLOOKUP(F18,$F$40:$G$43,2,FALSE)</f>
        <v>46175</v>
      </c>
      <c r="H18" s="4">
        <v>3</v>
      </c>
      <c r="I18" s="4">
        <v>19</v>
      </c>
      <c r="J18" s="53" t="str">
        <f>VLOOKUP($I18,TEAMS!$A$3:$D$56,2,0)</f>
        <v>Premier</v>
      </c>
      <c r="K18" s="4">
        <v>23</v>
      </c>
      <c r="L18" s="4" t="str">
        <f>VLOOKUP($K18,TEAMS!$A$3:$D$56,2,0)</f>
        <v>Hotshots</v>
      </c>
      <c r="M18" s="4" t="str">
        <f>VLOOKUP($P18,TEAMS!$A$3:$D$56,2,0)</f>
        <v>White Knights</v>
      </c>
      <c r="N18" s="4" t="str">
        <f>VLOOKUP($Q18,TEAMS!$A$3:$D$56,2,0)</f>
        <v>Watton Wolves</v>
      </c>
      <c r="O18" s="53" t="s">
        <v>113</v>
      </c>
      <c r="P18" s="4">
        <v>20</v>
      </c>
      <c r="Q18" s="4">
        <v>30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B19">
        <f>I19</f>
        <v>20</v>
      </c>
      <c r="C19">
        <f>K19</f>
        <v>24</v>
      </c>
      <c r="D19">
        <f t="shared" si="0"/>
        <v>21</v>
      </c>
      <c r="E19">
        <f t="shared" si="0"/>
        <v>46</v>
      </c>
      <c r="F19" s="4" t="str">
        <f>VLOOKUP(I19,TEAMS!A15:D68,4,0)</f>
        <v>Wednesday</v>
      </c>
      <c r="G19" s="25">
        <f>VLOOKUP(F19,$F$40:$G$43,2,FALSE)</f>
        <v>46176</v>
      </c>
      <c r="H19" s="4">
        <v>3</v>
      </c>
      <c r="I19" s="4">
        <v>20</v>
      </c>
      <c r="J19" s="4" t="str">
        <f>VLOOKUP($I19,TEAMS!$A$3:$D$56,2,0)</f>
        <v>White Knights</v>
      </c>
      <c r="K19" s="4">
        <v>24</v>
      </c>
      <c r="L19" s="4" t="str">
        <f>VLOOKUP($K19,TEAMS!$A$3:$D$56,2,0)</f>
        <v>Icenians</v>
      </c>
      <c r="M19" s="4" t="str">
        <f>VLOOKUP($P19,TEAMS!$A$3:$D$56,2,0)</f>
        <v>Belton</v>
      </c>
      <c r="N19" s="4" t="str">
        <f>VLOOKUP($Q19,TEAMS!$A$3:$D$56,2,0)</f>
        <v>Doves</v>
      </c>
      <c r="O19" s="4" t="str">
        <f>VLOOKUP($I19,TEAMS!$A$3:$D$56,3,0)</f>
        <v>Hewett</v>
      </c>
      <c r="P19" s="4">
        <v>21</v>
      </c>
      <c r="Q19" s="4">
        <v>46</v>
      </c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B20">
        <f>I20</f>
        <v>22</v>
      </c>
      <c r="C20">
        <f>K20</f>
        <v>17</v>
      </c>
      <c r="D20">
        <f t="shared" si="0"/>
        <v>33</v>
      </c>
      <c r="E20">
        <f t="shared" si="0"/>
        <v>38</v>
      </c>
      <c r="F20" s="4" t="str">
        <f>VLOOKUP(I20,TEAMS!A16:D69,4,0)</f>
        <v>Tuesday</v>
      </c>
      <c r="G20" s="25">
        <f>VLOOKUP(F20,$F$40:$G$43,2,FALSE)</f>
        <v>46175</v>
      </c>
      <c r="H20" s="4">
        <v>3</v>
      </c>
      <c r="I20" s="4">
        <v>22</v>
      </c>
      <c r="J20" s="4" t="str">
        <f>VLOOKUP($I20,TEAMS!$A$3:$D$56,2,0)</f>
        <v>Wrens</v>
      </c>
      <c r="K20" s="4">
        <v>17</v>
      </c>
      <c r="L20" s="4" t="str">
        <f>VLOOKUP($K20,TEAMS!$A$3:$D$56,2,0)</f>
        <v>Blades</v>
      </c>
      <c r="M20" s="4" t="str">
        <f>VLOOKUP($P20,TEAMS!$A$3:$D$56,2,0)</f>
        <v>Hornets</v>
      </c>
      <c r="N20" s="4" t="str">
        <f>VLOOKUP($Q20,TEAMS!$A$3:$D$56,2,0)</f>
        <v>NU Red</v>
      </c>
      <c r="O20" s="4" t="str">
        <f>VLOOKUP($I20,TEAMS!$A$3:$D$56,3,0)</f>
        <v>Open</v>
      </c>
      <c r="P20" s="4">
        <v>33</v>
      </c>
      <c r="Q20" s="4">
        <v>38</v>
      </c>
      <c r="S20" s="7"/>
      <c r="T20" s="8"/>
      <c r="U20" s="8"/>
      <c r="V20" s="8"/>
      <c r="W20" s="8"/>
      <c r="X20" s="8"/>
      <c r="Y20" s="8"/>
      <c r="Z20" s="9"/>
    </row>
    <row r="21" spans="1:26" x14ac:dyDescent="0.25">
      <c r="F21" s="4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B22">
        <f>I22</f>
        <v>26</v>
      </c>
      <c r="C22">
        <f>K22</f>
        <v>28</v>
      </c>
      <c r="D22">
        <f t="shared" si="0"/>
        <v>17</v>
      </c>
      <c r="E22">
        <f t="shared" si="0"/>
        <v>22</v>
      </c>
      <c r="F22" s="32" t="s">
        <v>99</v>
      </c>
      <c r="G22" s="25">
        <f>VLOOKUP(F22,$F$40:$G$43,2,FALSE)</f>
        <v>46174</v>
      </c>
      <c r="H22" s="4">
        <v>4</v>
      </c>
      <c r="I22" s="4">
        <v>26</v>
      </c>
      <c r="J22" s="32" t="str">
        <f>VLOOKUP($I22,TEAMS!$A$3:$D$56,2,0)</f>
        <v>TB Shetlands</v>
      </c>
      <c r="K22" s="4">
        <v>28</v>
      </c>
      <c r="L22" s="4" t="str">
        <f>VLOOKUP($K22,TEAMS!$A$3:$D$56,2,0)</f>
        <v>Hethersett Rockets</v>
      </c>
      <c r="M22" s="4" t="str">
        <f>VLOOKUP($P22,TEAMS!$A$3:$D$56,2,0)</f>
        <v>Blades</v>
      </c>
      <c r="N22" s="4" t="str">
        <f>VLOOKUP($Q22,TEAMS!$A$3:$D$56,2,0)</f>
        <v>Wrens</v>
      </c>
      <c r="O22" s="32" t="str">
        <f>VLOOKUP($I22,TEAMS!$A$3:$D$56,3,0)</f>
        <v>Sprowston</v>
      </c>
      <c r="P22" s="4">
        <v>17</v>
      </c>
      <c r="Q22" s="4">
        <v>22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B23">
        <f>I23</f>
        <v>32</v>
      </c>
      <c r="C23">
        <f>K23</f>
        <v>30</v>
      </c>
      <c r="D23">
        <f t="shared" si="0"/>
        <v>15</v>
      </c>
      <c r="E23">
        <f t="shared" si="0"/>
        <v>25</v>
      </c>
      <c r="F23" s="4" t="s">
        <v>100</v>
      </c>
      <c r="G23" s="25">
        <f>VLOOKUP(F23,$F$40:$G$43,2,FALSE)</f>
        <v>46176</v>
      </c>
      <c r="H23" s="4">
        <v>4</v>
      </c>
      <c r="I23" s="4">
        <v>32</v>
      </c>
      <c r="J23" s="4" t="str">
        <f>VLOOKUP($I23,TEAMS!$A$3:$D$56,2,0)</f>
        <v>Red Hot Chillies</v>
      </c>
      <c r="K23" s="4">
        <v>30</v>
      </c>
      <c r="L23" s="4" t="str">
        <f>VLOOKUP($K23,TEAMS!$A$3:$D$56,2,0)</f>
        <v>Watton Wolves</v>
      </c>
      <c r="M23" s="4" t="str">
        <f>VLOOKUP($P23,TEAMS!$A$3:$D$56,2,0)</f>
        <v>Cliff Park</v>
      </c>
      <c r="N23" s="4" t="str">
        <f>VLOOKUP($Q23,TEAMS!$A$3:$D$56,2,0)</f>
        <v>NU Ruby</v>
      </c>
      <c r="O23" s="4" t="str">
        <f>VLOOKUP($I23,TEAMS!$A$3:$D$56,3,0)</f>
        <v>Sprowston</v>
      </c>
      <c r="P23" s="4">
        <v>15</v>
      </c>
      <c r="Q23" s="4">
        <v>25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B24">
        <f>I24</f>
        <v>31</v>
      </c>
      <c r="C24">
        <f>K24</f>
        <v>29</v>
      </c>
      <c r="D24">
        <f t="shared" si="0"/>
        <v>28</v>
      </c>
      <c r="E24">
        <f t="shared" si="0"/>
        <v>32</v>
      </c>
      <c r="F24" s="4" t="str">
        <f>VLOOKUP(I24,TEAMS!A20:D75,4,0)</f>
        <v>Thursday</v>
      </c>
      <c r="G24" s="25">
        <f>VLOOKUP(F24,$F$40:$G$43,2,FALSE)</f>
        <v>46177</v>
      </c>
      <c r="H24" s="4">
        <v>4</v>
      </c>
      <c r="I24" s="4">
        <v>31</v>
      </c>
      <c r="J24" s="4" t="str">
        <f>VLOOKUP($I24,TEAMS!$A$3:$D$56,2,0)</f>
        <v>Trailblazers</v>
      </c>
      <c r="K24" s="4">
        <v>29</v>
      </c>
      <c r="L24" s="4" t="str">
        <f>VLOOKUP($K24,TEAMS!$A$3:$D$56,2,0)</f>
        <v>NCF Emerald</v>
      </c>
      <c r="M24" s="4" t="str">
        <f>VLOOKUP($P24,TEAMS!$A$3:$D$56,2,0)</f>
        <v>Hethersett Rockets</v>
      </c>
      <c r="N24" s="4" t="str">
        <f>VLOOKUP($Q24,TEAMS!$A$3:$D$56,2,0)</f>
        <v>Red Hot Chillies</v>
      </c>
      <c r="O24" s="4" t="str">
        <f>VLOOKUP($I24,TEAMS!$A$3:$D$56,3,0)</f>
        <v>Hellesdon High</v>
      </c>
      <c r="P24" s="4">
        <v>28</v>
      </c>
      <c r="Q24" s="4">
        <v>32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B25">
        <f>I25</f>
        <v>27</v>
      </c>
      <c r="C25">
        <f>K25</f>
        <v>25</v>
      </c>
      <c r="D25">
        <f t="shared" si="0"/>
        <v>29</v>
      </c>
      <c r="E25">
        <f t="shared" si="0"/>
        <v>24</v>
      </c>
      <c r="F25" s="4" t="str">
        <f>VLOOKUP(I25,TEAMS!A18:D73,4,0)</f>
        <v>Tuesday</v>
      </c>
      <c r="G25" s="25">
        <f>VLOOKUP(F25,$F$40:$G$43,2,FALSE)</f>
        <v>46175</v>
      </c>
      <c r="H25" s="4">
        <v>4</v>
      </c>
      <c r="I25" s="4">
        <v>27</v>
      </c>
      <c r="J25" s="4" t="str">
        <f>VLOOKUP($I25,TEAMS!$A$3:$D$56,2,0)</f>
        <v>Falcons</v>
      </c>
      <c r="K25" s="4">
        <v>25</v>
      </c>
      <c r="L25" s="4" t="str">
        <f>VLOOKUP($K25,TEAMS!$A$3:$D$56,2,0)</f>
        <v>NU Ruby</v>
      </c>
      <c r="M25" s="4" t="str">
        <f>VLOOKUP($P25,TEAMS!$A$3:$D$56,2,0)</f>
        <v>NCF Emerald</v>
      </c>
      <c r="N25" s="4" t="str">
        <f>VLOOKUP($Q25,TEAMS!$A$3:$D$56,2,0)</f>
        <v>Icenians</v>
      </c>
      <c r="O25" s="4" t="str">
        <f>VLOOKUP($I25,TEAMS!$A$3:$D$56,3,0)</f>
        <v>City</v>
      </c>
      <c r="P25" s="4">
        <v>29</v>
      </c>
      <c r="Q25" s="4">
        <v>24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F26" s="4"/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B27">
        <f>I27</f>
        <v>37</v>
      </c>
      <c r="C27">
        <f>K27</f>
        <v>33</v>
      </c>
      <c r="D27">
        <f t="shared" si="0"/>
        <v>34</v>
      </c>
      <c r="E27">
        <f t="shared" si="0"/>
        <v>31</v>
      </c>
      <c r="F27" s="4" t="str">
        <f>VLOOKUP(I27,TEAMS!A25:D80,4,0)</f>
        <v>Monday</v>
      </c>
      <c r="G27" s="25">
        <f t="shared" ref="G27:G30" si="1">VLOOKUP(F27,$F$40:$G$43,2,FALSE)</f>
        <v>46174</v>
      </c>
      <c r="H27" s="4">
        <v>5</v>
      </c>
      <c r="I27" s="4">
        <v>37</v>
      </c>
      <c r="J27" s="4" t="str">
        <f>VLOOKUP($I27,TEAMS!$A$3:$D$56,2,0)</f>
        <v>First Home Improvements</v>
      </c>
      <c r="K27" s="4">
        <v>33</v>
      </c>
      <c r="L27" s="4" t="str">
        <f>VLOOKUP($K27,TEAMS!$A$3:$D$56,2,0)</f>
        <v>Hornets</v>
      </c>
      <c r="M27" s="4" t="str">
        <f>VLOOKUP($P27,TEAMS!$A$3:$D$56,2,0)</f>
        <v>NU Amber</v>
      </c>
      <c r="N27" s="4" t="str">
        <f>VLOOKUP($Q27,TEAMS!$A$3:$D$56,2,0)</f>
        <v>Trailblazers</v>
      </c>
      <c r="O27" s="4" t="str">
        <f>VLOOKUP($I27,TEAMS!$A$3:$D$56,3,0)</f>
        <v>Open</v>
      </c>
      <c r="P27" s="4">
        <v>34</v>
      </c>
      <c r="Q27" s="4">
        <v>31</v>
      </c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A28" s="47"/>
      <c r="B28">
        <f>I28</f>
        <v>39</v>
      </c>
      <c r="C28">
        <f>K28</f>
        <v>36</v>
      </c>
      <c r="D28">
        <f t="shared" si="0"/>
        <v>35</v>
      </c>
      <c r="E28">
        <f t="shared" si="0"/>
        <v>37</v>
      </c>
      <c r="F28" s="4" t="str">
        <f>VLOOKUP(I28,TEAMS!A23:D78,4,0)</f>
        <v>Wednesday</v>
      </c>
      <c r="G28" s="25">
        <f t="shared" si="1"/>
        <v>46176</v>
      </c>
      <c r="H28" s="4">
        <v>5</v>
      </c>
      <c r="I28" s="4">
        <v>39</v>
      </c>
      <c r="J28" s="4" t="str">
        <f>VLOOKUP($I28,TEAMS!$A$3:$D$56,2,0)</f>
        <v>Tigers</v>
      </c>
      <c r="K28" s="4">
        <v>36</v>
      </c>
      <c r="L28" s="4" t="str">
        <f>VLOOKUP($K28,TEAMS!$A$3:$D$56,2,0)</f>
        <v>TB Fillies</v>
      </c>
      <c r="M28" s="4" t="str">
        <f>VLOOKUP($P28,TEAMS!$A$3:$D$56,2,0)</f>
        <v>Gems</v>
      </c>
      <c r="N28" s="4" t="str">
        <f>VLOOKUP($Q28,TEAMS!$A$3:$D$56,2,0)</f>
        <v>First Home Improvements</v>
      </c>
      <c r="O28" s="4" t="str">
        <f>VLOOKUP($I28,TEAMS!$A$3:$D$56,3,0)</f>
        <v>Hellesdon High</v>
      </c>
      <c r="P28" s="4">
        <v>35</v>
      </c>
      <c r="Q28" s="4">
        <v>37</v>
      </c>
      <c r="S28" s="7"/>
      <c r="T28" s="8"/>
      <c r="U28" s="8"/>
      <c r="V28" s="8"/>
      <c r="W28" s="8"/>
      <c r="X28" s="8"/>
      <c r="Y28" s="8"/>
      <c r="Z28" s="9"/>
    </row>
    <row r="29" spans="1:26" x14ac:dyDescent="0.25">
      <c r="B29">
        <f>I29</f>
        <v>34</v>
      </c>
      <c r="C29">
        <f>K29</f>
        <v>40</v>
      </c>
      <c r="D29">
        <f t="shared" si="0"/>
        <v>0</v>
      </c>
      <c r="E29">
        <f t="shared" si="0"/>
        <v>0</v>
      </c>
      <c r="F29" s="4"/>
      <c r="G29" s="25" t="e">
        <f t="shared" si="1"/>
        <v>#N/A</v>
      </c>
      <c r="H29" s="4">
        <v>5</v>
      </c>
      <c r="I29" s="4">
        <v>34</v>
      </c>
      <c r="J29" s="4" t="str">
        <f>VLOOKUP($I29,TEAMS!$A$3:$D$56,2,0)</f>
        <v>NU Amber</v>
      </c>
      <c r="K29" s="4">
        <v>40</v>
      </c>
      <c r="L29" s="99" t="str">
        <f>VLOOKUP($K29,TEAMS!$A$3:$D$56,2,0)</f>
        <v>BYE WEEK</v>
      </c>
      <c r="M29" s="4" t="e">
        <f>VLOOKUP($P29,TEAMS!$A$3:$D$56,2,0)</f>
        <v>#N/A</v>
      </c>
      <c r="N29" s="4" t="e">
        <f>VLOOKUP($Q29,TEAMS!$A$3:$D$56,2,0)</f>
        <v>#N/A</v>
      </c>
      <c r="O29" s="4"/>
      <c r="P29" s="4"/>
      <c r="Q29" s="4"/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B30">
        <f>I30</f>
        <v>38</v>
      </c>
      <c r="C30">
        <f>K30</f>
        <v>35</v>
      </c>
      <c r="D30">
        <f t="shared" si="0"/>
        <v>44</v>
      </c>
      <c r="E30">
        <f t="shared" si="0"/>
        <v>36</v>
      </c>
      <c r="F30" s="4" t="str">
        <f>VLOOKUP(I30,TEAMS!A26:D81,4,0)</f>
        <v>Monday</v>
      </c>
      <c r="G30" s="25">
        <f t="shared" si="1"/>
        <v>46174</v>
      </c>
      <c r="H30" s="4">
        <v>5</v>
      </c>
      <c r="I30" s="4">
        <v>38</v>
      </c>
      <c r="J30" s="4" t="str">
        <f>VLOOKUP($I30,TEAMS!$A$3:$D$56,2,0)</f>
        <v>NU Red</v>
      </c>
      <c r="K30" s="4">
        <v>35</v>
      </c>
      <c r="L30" s="4" t="str">
        <f>VLOOKUP($K30,TEAMS!$A$3:$D$56,2,0)</f>
        <v>Gems</v>
      </c>
      <c r="M30" s="4" t="str">
        <f>VLOOKUP($P30,TEAMS!$A$3:$D$56,2,0)</f>
        <v>Cromer Vipers</v>
      </c>
      <c r="N30" s="4" t="str">
        <f>VLOOKUP($Q30,TEAMS!$A$3:$D$56,2,0)</f>
        <v>TB Fillies</v>
      </c>
      <c r="O30" s="4" t="str">
        <f>VLOOKUP($I30,TEAMS!$A$3:$D$56,3,0)</f>
        <v>UEA</v>
      </c>
      <c r="P30" s="4">
        <v>44</v>
      </c>
      <c r="Q30" s="4">
        <v>36</v>
      </c>
      <c r="S30" s="5"/>
      <c r="T30" s="4"/>
      <c r="U30" s="4"/>
      <c r="V30" s="4"/>
      <c r="W30" s="4"/>
      <c r="X30" s="4"/>
      <c r="Y30" s="4"/>
      <c r="Z30" s="6"/>
    </row>
    <row r="31" spans="1:26" x14ac:dyDescent="0.25">
      <c r="B31">
        <f>I32</f>
        <v>45</v>
      </c>
      <c r="C31">
        <f>K32</f>
        <v>41</v>
      </c>
      <c r="D31">
        <f t="shared" ref="D31:E33" si="2">P32</f>
        <v>43</v>
      </c>
      <c r="E31">
        <f t="shared" si="2"/>
        <v>27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B32">
        <f>I33</f>
        <v>47</v>
      </c>
      <c r="C32">
        <f>K33</f>
        <v>44</v>
      </c>
      <c r="D32">
        <f t="shared" si="2"/>
        <v>0</v>
      </c>
      <c r="E32">
        <f t="shared" si="2"/>
        <v>0</v>
      </c>
      <c r="F32" s="4" t="s">
        <v>100</v>
      </c>
      <c r="G32" s="25">
        <f>VLOOKUP(F32,$F$40:$G$43,2,FALSE)</f>
        <v>46176</v>
      </c>
      <c r="H32" s="4">
        <v>6</v>
      </c>
      <c r="I32" s="4">
        <v>45</v>
      </c>
      <c r="J32" s="4" t="str">
        <f>VLOOKUP($I32,TEAMS!$A$3:$D$56,2,0)</f>
        <v>NCF Onyx</v>
      </c>
      <c r="K32" s="4">
        <v>41</v>
      </c>
      <c r="L32" s="4" t="str">
        <f>VLOOKUP($K32,TEAMS!$A$3:$D$56,2,0)</f>
        <v>Dragons</v>
      </c>
      <c r="M32" s="4" t="str">
        <f>VLOOKUP($P32,TEAMS!$A$3:$D$56,2,0)</f>
        <v xml:space="preserve">Trowse  </v>
      </c>
      <c r="N32" s="4" t="str">
        <f>VLOOKUP($Q32,TEAMS!$A$3:$D$56,2,0)</f>
        <v>Falcons</v>
      </c>
      <c r="O32" s="4" t="str">
        <f>VLOOKUP($I32,TEAMS!$A$3:$D$56,3,0)</f>
        <v>Hellesdon High</v>
      </c>
      <c r="P32" s="4">
        <v>43</v>
      </c>
      <c r="Q32" s="4">
        <v>27</v>
      </c>
      <c r="S32" s="5"/>
      <c r="T32" s="4"/>
      <c r="U32" s="4"/>
      <c r="V32" s="4"/>
      <c r="W32" s="4"/>
      <c r="X32" s="4"/>
      <c r="Y32" s="4"/>
      <c r="Z32" s="6"/>
    </row>
    <row r="33" spans="2:26" x14ac:dyDescent="0.25">
      <c r="B33">
        <f>I34</f>
        <v>42</v>
      </c>
      <c r="C33">
        <f>K34</f>
        <v>48</v>
      </c>
      <c r="D33">
        <f t="shared" si="2"/>
        <v>0</v>
      </c>
      <c r="E33">
        <f t="shared" si="2"/>
        <v>0</v>
      </c>
      <c r="F33" s="4">
        <f>VLOOKUP(I33,TEAMS!A28:D83,4,0)</f>
        <v>0</v>
      </c>
      <c r="G33" s="25" t="e">
        <f>VLOOKUP(F33,$F$40:$G$43,2,FALSE)</f>
        <v>#N/A</v>
      </c>
      <c r="H33" s="4">
        <v>6</v>
      </c>
      <c r="I33" s="4">
        <v>47</v>
      </c>
      <c r="J33" s="99" t="str">
        <f>VLOOKUP($I33,TEAMS!$A$3:$D$56,2,0)</f>
        <v>BYE WEEK</v>
      </c>
      <c r="K33" s="4">
        <v>44</v>
      </c>
      <c r="L33" s="4" t="str">
        <f>VLOOKUP($K33,TEAMS!$A$3:$D$56,2,0)</f>
        <v>Cromer Vipers</v>
      </c>
      <c r="M33" s="4" t="e">
        <f>VLOOKUP($P33,TEAMS!$A$3:$D$56,2,0)</f>
        <v>#N/A</v>
      </c>
      <c r="N33" s="4" t="e">
        <f>VLOOKUP($Q33,TEAMS!$A$3:$D$56,2,0)</f>
        <v>#N/A</v>
      </c>
      <c r="O33" s="4">
        <f>VLOOKUP($I33,TEAMS!$A$3:$D$56,3,0)</f>
        <v>0</v>
      </c>
      <c r="P33" s="4"/>
      <c r="Q33" s="4"/>
      <c r="S33" s="5"/>
      <c r="T33" s="4"/>
      <c r="U33" s="4"/>
      <c r="V33" s="4"/>
      <c r="W33" s="4"/>
      <c r="X33" s="4"/>
      <c r="Y33" s="4"/>
      <c r="Z33" s="6"/>
    </row>
    <row r="34" spans="2:26" x14ac:dyDescent="0.25">
      <c r="F34" s="4"/>
      <c r="G34" s="25" t="e">
        <f>VLOOKUP(F34,$F$40:$G$43,2,FALSE)</f>
        <v>#N/A</v>
      </c>
      <c r="H34" s="4">
        <v>6</v>
      </c>
      <c r="I34" s="4">
        <v>42</v>
      </c>
      <c r="J34" s="4" t="str">
        <f>VLOOKUP($I34,TEAMS!$A$3:$D$56,2,0)</f>
        <v>TB Ponies</v>
      </c>
      <c r="K34" s="4">
        <v>48</v>
      </c>
      <c r="L34" s="99" t="str">
        <f>VLOOKUP($K34,TEAMS!$A$3:$D$56,2,0)</f>
        <v>BYE WEEK</v>
      </c>
      <c r="M34" s="4" t="e">
        <f>VLOOKUP($P34,TEAMS!$A$3:$D$56,2,0)</f>
        <v>#N/A</v>
      </c>
      <c r="N34" s="4" t="e">
        <f>VLOOKUP($Q34,TEAMS!$A$3:$D$56,2,0)</f>
        <v>#N/A</v>
      </c>
      <c r="O34" s="4"/>
      <c r="P34" s="4"/>
      <c r="Q34" s="4"/>
      <c r="S34" s="5"/>
      <c r="T34" s="4"/>
      <c r="U34" s="4"/>
      <c r="V34" s="4"/>
      <c r="W34" s="4"/>
      <c r="X34" s="4"/>
      <c r="Y34" s="4"/>
      <c r="Z34" s="6"/>
    </row>
    <row r="35" spans="2:26" x14ac:dyDescent="0.25">
      <c r="F35" s="53" t="s">
        <v>101</v>
      </c>
      <c r="G35" s="25">
        <f>VLOOKUP(F35,$F$40:$G$43,2,FALSE)</f>
        <v>46175</v>
      </c>
      <c r="H35" s="4">
        <v>6</v>
      </c>
      <c r="I35" s="4">
        <v>46</v>
      </c>
      <c r="J35" s="53" t="str">
        <f>VLOOKUP($I35,TEAMS!$A$3:$D$56,2,0)</f>
        <v>Doves</v>
      </c>
      <c r="K35" s="4">
        <v>43</v>
      </c>
      <c r="L35" s="4" t="str">
        <f>VLOOKUP($K35,TEAMS!$A$3:$D$56,2,0)</f>
        <v xml:space="preserve">Trowse  </v>
      </c>
      <c r="M35" s="4" t="str">
        <f>VLOOKUP($P35,TEAMS!$A$3:$D$56,2,0)</f>
        <v>NCF Onyx</v>
      </c>
      <c r="N35" s="4" t="str">
        <f>VLOOKUP($Q35,TEAMS!$A$3:$D$56,2,0)</f>
        <v>Dragons</v>
      </c>
      <c r="O35" s="53" t="s">
        <v>129</v>
      </c>
      <c r="P35" s="4">
        <v>45</v>
      </c>
      <c r="Q35" s="4">
        <v>41</v>
      </c>
      <c r="S35" s="5"/>
      <c r="T35" s="4"/>
      <c r="U35" s="4"/>
      <c r="V35" s="4"/>
      <c r="W35" s="4"/>
      <c r="X35" s="4"/>
      <c r="Y35" s="4"/>
      <c r="Z35" s="6"/>
    </row>
    <row r="36" spans="2:26" ht="16.5" thickBot="1" x14ac:dyDescent="0.3">
      <c r="G36" s="3"/>
      <c r="S36" s="29"/>
      <c r="T36" s="30"/>
      <c r="U36" s="30"/>
      <c r="V36" s="30"/>
      <c r="W36" s="30"/>
      <c r="X36" s="30"/>
      <c r="Y36" s="30"/>
      <c r="Z36" s="31"/>
    </row>
    <row r="37" spans="2:26" x14ac:dyDescent="0.25">
      <c r="G37" t="s">
        <v>46</v>
      </c>
      <c r="S37" s="10"/>
      <c r="T37" s="11"/>
      <c r="U37" s="11"/>
      <c r="V37" s="11"/>
      <c r="W37" s="11"/>
      <c r="X37" s="11"/>
      <c r="Y37" s="11"/>
      <c r="Z37" s="12"/>
    </row>
    <row r="38" spans="2:26" x14ac:dyDescent="0.25">
      <c r="S38" s="5"/>
      <c r="T38" s="4"/>
      <c r="U38" s="4"/>
      <c r="V38" s="4"/>
      <c r="W38" s="4"/>
      <c r="X38" s="4"/>
      <c r="Y38" s="4"/>
      <c r="Z38" s="6"/>
    </row>
    <row r="39" spans="2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129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2:26" x14ac:dyDescent="0.25">
      <c r="F40" s="4" t="s">
        <v>4</v>
      </c>
      <c r="G40" s="25">
        <f>G3</f>
        <v>46174</v>
      </c>
      <c r="H40" s="4">
        <f t="shared" ref="H40:M43" si="3">COUNTIFS($O$7:$O$35,H$39,$F$7:$F$35,$F40)</f>
        <v>1</v>
      </c>
      <c r="I40" s="62">
        <f t="shared" si="3"/>
        <v>0</v>
      </c>
      <c r="J40" s="4">
        <f t="shared" si="3"/>
        <v>1</v>
      </c>
      <c r="K40" s="4">
        <f t="shared" si="3"/>
        <v>1</v>
      </c>
      <c r="L40" s="4">
        <f t="shared" si="3"/>
        <v>0</v>
      </c>
      <c r="M40" s="62">
        <f t="shared" si="3"/>
        <v>0</v>
      </c>
      <c r="N40" s="4">
        <f>COUNTIFS($O$7:$O$35,N$39,$F$7:$F$35,$F40)</f>
        <v>1</v>
      </c>
      <c r="O40" s="4">
        <f t="shared" ref="O40:P43" si="4">COUNTIFS($O$7:$O$35,O$39,$F$7:$F$35,$F40)</f>
        <v>2</v>
      </c>
      <c r="P40" s="4">
        <f t="shared" si="4"/>
        <v>0</v>
      </c>
      <c r="Q40">
        <f>SUM(H40:P40)</f>
        <v>6</v>
      </c>
      <c r="S40" s="5"/>
      <c r="T40" s="4"/>
      <c r="U40" s="4"/>
      <c r="V40" s="4"/>
      <c r="W40" s="4"/>
      <c r="X40" s="4"/>
      <c r="Y40" s="4"/>
      <c r="Z40" s="6"/>
    </row>
    <row r="41" spans="2:26" x14ac:dyDescent="0.25">
      <c r="F41" s="4" t="s">
        <v>3</v>
      </c>
      <c r="G41" s="25">
        <f>G3+1</f>
        <v>46175</v>
      </c>
      <c r="H41" s="4">
        <f t="shared" si="3"/>
        <v>1</v>
      </c>
      <c r="I41" s="62">
        <f t="shared" si="3"/>
        <v>0</v>
      </c>
      <c r="J41" s="4">
        <f t="shared" si="3"/>
        <v>0</v>
      </c>
      <c r="K41" s="4">
        <v>3</v>
      </c>
      <c r="L41" s="4">
        <f t="shared" si="3"/>
        <v>1</v>
      </c>
      <c r="M41" s="62">
        <f t="shared" si="3"/>
        <v>0</v>
      </c>
      <c r="N41" s="4">
        <f>COUNTIFS($O$7:$O$35,N$39,$F$7:$F$35,$F41)</f>
        <v>1</v>
      </c>
      <c r="O41" s="4">
        <f t="shared" si="4"/>
        <v>2</v>
      </c>
      <c r="P41" s="4">
        <f t="shared" si="4"/>
        <v>0</v>
      </c>
      <c r="Q41">
        <f>SUM(H41:P41)</f>
        <v>8</v>
      </c>
      <c r="S41" s="5"/>
      <c r="T41" s="4"/>
      <c r="U41" s="4"/>
      <c r="V41" s="4"/>
      <c r="W41" s="4"/>
      <c r="X41" s="4"/>
      <c r="Y41" s="4"/>
      <c r="Z41" s="6"/>
    </row>
    <row r="42" spans="2:26" x14ac:dyDescent="0.25">
      <c r="F42" s="4" t="s">
        <v>1</v>
      </c>
      <c r="G42" s="25">
        <f>G3+2</f>
        <v>46176</v>
      </c>
      <c r="H42" s="4">
        <f t="shared" si="3"/>
        <v>1</v>
      </c>
      <c r="I42" s="62">
        <f t="shared" si="3"/>
        <v>0</v>
      </c>
      <c r="J42" s="4">
        <f t="shared" si="3"/>
        <v>1</v>
      </c>
      <c r="K42" s="4">
        <f t="shared" si="3"/>
        <v>0</v>
      </c>
      <c r="L42" s="4">
        <f t="shared" si="3"/>
        <v>0</v>
      </c>
      <c r="M42" s="62">
        <f t="shared" si="3"/>
        <v>0</v>
      </c>
      <c r="N42" s="4">
        <f>COUNTIFS($O$7:$O$35,N$39,$F$7:$F$35,$F42)</f>
        <v>2</v>
      </c>
      <c r="O42" s="4">
        <f t="shared" si="4"/>
        <v>2</v>
      </c>
      <c r="P42" s="32">
        <f t="shared" si="4"/>
        <v>0</v>
      </c>
      <c r="Q42">
        <f>SUM(H42:P42)</f>
        <v>6</v>
      </c>
      <c r="S42" s="5"/>
      <c r="T42" s="4"/>
      <c r="U42" s="4"/>
      <c r="V42" s="4"/>
      <c r="W42" s="4"/>
      <c r="X42" s="4"/>
      <c r="Y42" s="4"/>
      <c r="Z42" s="6"/>
    </row>
    <row r="43" spans="2:26" x14ac:dyDescent="0.25">
      <c r="F43" s="4" t="s">
        <v>2</v>
      </c>
      <c r="G43" s="25">
        <f>G3+3</f>
        <v>46177</v>
      </c>
      <c r="H43" s="4">
        <f t="shared" si="3"/>
        <v>0</v>
      </c>
      <c r="I43" s="62">
        <f t="shared" si="3"/>
        <v>0</v>
      </c>
      <c r="J43" s="4">
        <f t="shared" si="3"/>
        <v>0</v>
      </c>
      <c r="K43" s="32"/>
      <c r="L43" s="4">
        <f t="shared" si="3"/>
        <v>0</v>
      </c>
      <c r="M43" s="62">
        <f t="shared" si="3"/>
        <v>0</v>
      </c>
      <c r="N43" s="4">
        <f>COUNTIFS($O$7:$O$35,N$39,$F$7:$F$35,$F43)</f>
        <v>1</v>
      </c>
      <c r="O43" s="4">
        <f t="shared" si="4"/>
        <v>0</v>
      </c>
      <c r="P43" s="4">
        <f t="shared" si="4"/>
        <v>0</v>
      </c>
      <c r="Q43">
        <f>SUM(H43:P43)</f>
        <v>1</v>
      </c>
      <c r="S43" s="5"/>
      <c r="T43" s="4"/>
      <c r="U43" s="4"/>
      <c r="V43" s="4"/>
      <c r="W43" s="4"/>
      <c r="X43" s="4"/>
      <c r="Y43" s="4"/>
      <c r="Z43" s="6"/>
    </row>
    <row r="44" spans="2:26" ht="16.5" thickBot="1" x14ac:dyDescent="0.3">
      <c r="Q44">
        <f>SUM(Q40:Q43)</f>
        <v>21</v>
      </c>
      <c r="S44" s="7"/>
      <c r="T44" s="8"/>
      <c r="U44" s="8"/>
      <c r="V44" s="8"/>
      <c r="W44" s="8"/>
      <c r="X44" s="8"/>
      <c r="Y44" s="8"/>
      <c r="Z44" s="9"/>
    </row>
    <row r="45" spans="2:26" x14ac:dyDescent="0.25">
      <c r="S45" s="10"/>
      <c r="T45" s="11"/>
      <c r="U45" s="11"/>
      <c r="V45" s="11"/>
      <c r="W45" s="11"/>
      <c r="X45" s="11"/>
      <c r="Y45" s="11"/>
      <c r="Z45" s="12"/>
    </row>
    <row r="46" spans="2:26" x14ac:dyDescent="0.25">
      <c r="S46" s="5"/>
      <c r="T46" s="4"/>
      <c r="U46" s="4"/>
      <c r="V46" s="4"/>
      <c r="W46" s="4"/>
      <c r="X46" s="4"/>
      <c r="Y46" s="4"/>
      <c r="Z46" s="6"/>
    </row>
    <row r="47" spans="2:26" x14ac:dyDescent="0.25">
      <c r="S47" s="5"/>
      <c r="T47" s="4"/>
      <c r="U47" s="4"/>
      <c r="V47" s="4"/>
      <c r="W47" s="4"/>
      <c r="X47" s="4"/>
      <c r="Y47" s="4"/>
      <c r="Z47" s="6"/>
    </row>
    <row r="48" spans="2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4"/>
      <c r="U50" s="4"/>
      <c r="V50" s="4"/>
      <c r="W50" s="4"/>
      <c r="X50" s="4"/>
      <c r="Y50" s="4"/>
      <c r="Z50" s="6"/>
    </row>
    <row r="51" spans="19:26" x14ac:dyDescent="0.25">
      <c r="S51" s="5"/>
      <c r="T51" s="4"/>
      <c r="U51" s="4"/>
      <c r="V51" s="4"/>
      <c r="W51" s="4"/>
      <c r="X51" s="4"/>
      <c r="Y51" s="4"/>
      <c r="Z51" s="6"/>
    </row>
    <row r="52" spans="19:26" ht="16.5" thickBot="1" x14ac:dyDescent="0.3">
      <c r="S52" s="7"/>
      <c r="T52" s="4"/>
      <c r="U52" s="8"/>
      <c r="V52" s="8"/>
      <c r="W52" s="8"/>
      <c r="X52" s="8"/>
      <c r="Y52" s="8"/>
      <c r="Z52" s="9"/>
    </row>
  </sheetData>
  <sortState xmlns:xlrd2="http://schemas.microsoft.com/office/spreadsheetml/2017/richdata2" ref="A7:P39">
    <sortCondition ref="H7:H39"/>
    <sortCondition ref="G7:G39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72" priority="11" operator="greaterThan">
      <formula>4</formula>
    </cfRule>
  </conditionalFormatting>
  <conditionalFormatting sqref="I40:I43">
    <cfRule type="cellIs" dxfId="71" priority="10" operator="greaterThan">
      <formula>2</formula>
    </cfRule>
  </conditionalFormatting>
  <conditionalFormatting sqref="J40:J43">
    <cfRule type="cellIs" dxfId="70" priority="9" stopIfTrue="1" operator="greaterThan">
      <formula>1</formula>
    </cfRule>
  </conditionalFormatting>
  <conditionalFormatting sqref="K40:K42">
    <cfRule type="cellIs" dxfId="69" priority="8" operator="greaterThan">
      <formula>3</formula>
    </cfRule>
  </conditionalFormatting>
  <conditionalFormatting sqref="K43">
    <cfRule type="cellIs" dxfId="68" priority="7" operator="greaterThan">
      <formula>0</formula>
    </cfRule>
  </conditionalFormatting>
  <conditionalFormatting sqref="L40:L42">
    <cfRule type="cellIs" dxfId="67" priority="6" operator="greaterThan">
      <formula>4</formula>
    </cfRule>
  </conditionalFormatting>
  <conditionalFormatting sqref="L43">
    <cfRule type="cellIs" dxfId="66" priority="2" stopIfTrue="1" operator="greaterThan">
      <formula>4</formula>
    </cfRule>
  </conditionalFormatting>
  <conditionalFormatting sqref="M40:M43">
    <cfRule type="cellIs" dxfId="65" priority="1" stopIfTrue="1" operator="greaterThan">
      <formula>1</formula>
    </cfRule>
  </conditionalFormatting>
  <conditionalFormatting sqref="N40:O43">
    <cfRule type="cellIs" dxfId="64" priority="4" operator="greaterThan">
      <formula>2</formula>
    </cfRule>
  </conditionalFormatting>
  <conditionalFormatting sqref="P40:P43">
    <cfRule type="cellIs" dxfId="63" priority="3" operator="greaterThan">
      <formula>1</formula>
    </cfRule>
  </conditionalFormatting>
  <conditionalFormatting sqref="P5:Q30 P32:Q35">
    <cfRule type="duplicateValues" dxfId="62" priority="46"/>
  </conditionalFormatting>
  <pageMargins left="0.7" right="0.7" top="0.75" bottom="0.75" header="0.3" footer="0.3"/>
  <pageSetup paperSize="9" scale="77" orientation="landscape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50"/>
    <pageSetUpPr fitToPage="1"/>
  </sheetPr>
  <dimension ref="A3:Z52"/>
  <sheetViews>
    <sheetView zoomScale="92" zoomScaleNormal="92" workbookViewId="0">
      <pane xSplit="6" ySplit="5" topLeftCell="O40" activePane="bottomRight" state="frozen"/>
      <selection pane="topRight" activeCell="G1" sqref="G1"/>
      <selection pane="bottomLeft" activeCell="A6" sqref="A6"/>
      <selection pane="bottomRight" activeCell="R5" sqref="R5:AA53"/>
    </sheetView>
  </sheetViews>
  <sheetFormatPr defaultColWidth="11" defaultRowHeight="15.75" x14ac:dyDescent="0.25"/>
  <cols>
    <col min="2" max="5" width="11" hidden="1" customWidth="1"/>
    <col min="6" max="7" width="14.125" customWidth="1"/>
    <col min="8" max="8" width="9.125" customWidth="1"/>
    <col min="9" max="9" width="7.125" customWidth="1"/>
    <col min="10" max="10" width="19.5" bestFit="1" customWidth="1"/>
    <col min="11" max="11" width="6" customWidth="1"/>
    <col min="12" max="12" width="18.875" bestFit="1" customWidth="1"/>
    <col min="13" max="14" width="24.875" customWidth="1"/>
    <col min="15" max="15" width="15.125" customWidth="1"/>
    <col min="16" max="17" width="6.125" bestFit="1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11" hidden="1" customWidth="1"/>
    <col min="26" max="26" width="11.625" customWidth="1"/>
  </cols>
  <sheetData>
    <row r="3" spans="2:26" x14ac:dyDescent="0.25">
      <c r="F3" t="s">
        <v>31</v>
      </c>
      <c r="G3" s="26">
        <v>46181</v>
      </c>
      <c r="H3" t="s">
        <v>40</v>
      </c>
      <c r="U3" s="100" t="s">
        <v>60</v>
      </c>
      <c r="V3" s="100"/>
      <c r="W3" s="1"/>
      <c r="X3" s="100" t="s">
        <v>61</v>
      </c>
      <c r="Y3" s="100"/>
      <c r="Z3" s="1"/>
    </row>
    <row r="4" spans="2:26" ht="16.5" thickBot="1" x14ac:dyDescent="0.3">
      <c r="B4" s="100" t="s">
        <v>60</v>
      </c>
      <c r="C4" s="100"/>
      <c r="D4" s="100" t="s">
        <v>61</v>
      </c>
      <c r="E4" s="100"/>
      <c r="U4" t="s">
        <v>58</v>
      </c>
      <c r="V4" t="s">
        <v>59</v>
      </c>
      <c r="X4" t="s">
        <v>58</v>
      </c>
      <c r="Y4" t="s">
        <v>59</v>
      </c>
    </row>
    <row r="5" spans="2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2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2:26" x14ac:dyDescent="0.25">
      <c r="B7">
        <f>I7</f>
        <v>7</v>
      </c>
      <c r="C7">
        <f>K7</f>
        <v>8</v>
      </c>
      <c r="D7">
        <f>P7</f>
        <v>16</v>
      </c>
      <c r="E7">
        <f>Q7</f>
        <v>4</v>
      </c>
      <c r="F7" s="32" t="str">
        <f>VLOOKUP(I7,TEAMS!A4:D55,4,0)</f>
        <v>Monday</v>
      </c>
      <c r="G7" s="25">
        <f>VLOOKUP(F7,$F$40:$G$43,2,FALSE)</f>
        <v>46181</v>
      </c>
      <c r="H7" s="4">
        <v>1</v>
      </c>
      <c r="I7" s="4">
        <v>7</v>
      </c>
      <c r="J7" s="32" t="str">
        <f>VLOOKUP($I7,TEAMS!$A$3:$D$56,2,0)</f>
        <v>Cromer Cobras</v>
      </c>
      <c r="K7" s="4">
        <v>8</v>
      </c>
      <c r="L7" s="4" t="str">
        <f>VLOOKUP($K7,TEAMS!$A$3:$D$56,2,0)</f>
        <v>Jets</v>
      </c>
      <c r="M7" s="4" t="str">
        <f>VLOOKUP($P7,TEAMS!$A$3:$D$56,2,0)</f>
        <v>Sirens</v>
      </c>
      <c r="N7" s="4" t="str">
        <f>VLOOKUP($Q7,TEAMS!$A$3:$D$56,2,0)</f>
        <v>Stars</v>
      </c>
      <c r="O7" s="32" t="s">
        <v>113</v>
      </c>
      <c r="P7" s="4">
        <v>16</v>
      </c>
      <c r="Q7" s="4">
        <v>4</v>
      </c>
      <c r="S7" s="5"/>
      <c r="T7" s="4"/>
      <c r="U7" s="4"/>
      <c r="V7" s="4"/>
      <c r="W7" s="4"/>
      <c r="X7" s="4"/>
      <c r="Y7" s="4"/>
      <c r="Z7" s="6"/>
    </row>
    <row r="8" spans="2:26" x14ac:dyDescent="0.25">
      <c r="B8">
        <f>I8</f>
        <v>5</v>
      </c>
      <c r="C8">
        <f>K8</f>
        <v>3</v>
      </c>
      <c r="D8">
        <f t="shared" ref="D8:E30" si="0">P8</f>
        <v>6</v>
      </c>
      <c r="E8">
        <f t="shared" si="0"/>
        <v>11</v>
      </c>
      <c r="F8" s="53" t="s">
        <v>99</v>
      </c>
      <c r="G8" s="25">
        <f>VLOOKUP(F8,$F$40:$G$43,2,FALSE)</f>
        <v>46181</v>
      </c>
      <c r="H8" s="4">
        <v>1</v>
      </c>
      <c r="I8" s="4">
        <v>5</v>
      </c>
      <c r="J8" s="53" t="str">
        <f>VLOOKUP($I8,TEAMS!$A$3:$D$56,2,0)</f>
        <v>TB Racers</v>
      </c>
      <c r="K8" s="4">
        <v>3</v>
      </c>
      <c r="L8" s="4" t="str">
        <f>VLOOKUP($K8,TEAMS!$A$3:$D$56,2,0)</f>
        <v>TB Mustangs</v>
      </c>
      <c r="M8" s="4" t="str">
        <f>VLOOKUP($P8,TEAMS!$A$3:$D$56,2,0)</f>
        <v>Red Knights</v>
      </c>
      <c r="N8" s="4" t="str">
        <f>VLOOKUP($Q8,TEAMS!$A$3:$D$56,2,0)</f>
        <v>TB Colts</v>
      </c>
      <c r="O8" s="53" t="s">
        <v>129</v>
      </c>
      <c r="P8" s="4">
        <v>6</v>
      </c>
      <c r="Q8" s="4">
        <v>11</v>
      </c>
      <c r="S8" s="5"/>
      <c r="T8" s="4"/>
      <c r="U8" s="4"/>
      <c r="V8" s="4"/>
      <c r="W8" s="4"/>
      <c r="X8" s="4"/>
      <c r="Y8" s="4"/>
      <c r="Z8" s="6"/>
    </row>
    <row r="9" spans="2:26" x14ac:dyDescent="0.25">
      <c r="B9">
        <f>I9</f>
        <v>6</v>
      </c>
      <c r="C9">
        <f>K9</f>
        <v>4</v>
      </c>
      <c r="D9">
        <f t="shared" si="0"/>
        <v>8</v>
      </c>
      <c r="E9">
        <f t="shared" si="0"/>
        <v>1</v>
      </c>
      <c r="F9" s="4" t="str">
        <f>VLOOKUP(I9,TEAMS!A3:D56,4,0)</f>
        <v>Tuesday</v>
      </c>
      <c r="G9" s="25">
        <f>VLOOKUP(F9,$F$40:$G$43,2,FALSE)</f>
        <v>46182</v>
      </c>
      <c r="H9" s="4">
        <v>1</v>
      </c>
      <c r="I9" s="4">
        <v>6</v>
      </c>
      <c r="J9" s="4" t="str">
        <f>VLOOKUP($I9,TEAMS!$A$3:$D$56,2,0)</f>
        <v>Red Knights</v>
      </c>
      <c r="K9" s="4">
        <v>4</v>
      </c>
      <c r="L9" s="4" t="str">
        <f>VLOOKUP($K9,TEAMS!$A$3:$D$56,2,0)</f>
        <v>Stars</v>
      </c>
      <c r="M9" s="4" t="str">
        <f>VLOOKUP($P9,TEAMS!$A$3:$D$56,2,0)</f>
        <v>Jets</v>
      </c>
      <c r="N9" s="4" t="str">
        <f>VLOOKUP($Q9,TEAMS!$A$3:$D$56,2,0)</f>
        <v>NU Blue</v>
      </c>
      <c r="O9" s="4" t="str">
        <f>VLOOKUP($I9,TEAMS!$A$3:$D$56,3,0)</f>
        <v>Hewett</v>
      </c>
      <c r="P9" s="4">
        <v>8</v>
      </c>
      <c r="Q9" s="4">
        <v>1</v>
      </c>
      <c r="S9" s="5"/>
      <c r="T9" s="4"/>
      <c r="U9" s="4"/>
      <c r="V9" s="4"/>
      <c r="W9" s="4"/>
      <c r="X9" s="4"/>
      <c r="Y9" s="4"/>
      <c r="Z9" s="6"/>
    </row>
    <row r="10" spans="2:26" x14ac:dyDescent="0.25">
      <c r="B10">
        <f>I10</f>
        <v>2</v>
      </c>
      <c r="C10">
        <f>K10</f>
        <v>1</v>
      </c>
      <c r="D10">
        <f t="shared" si="0"/>
        <v>12</v>
      </c>
      <c r="E10">
        <f t="shared" si="0"/>
        <v>14</v>
      </c>
      <c r="F10" s="4" t="str">
        <f>VLOOKUP(I10,TEAMS!A3:D56,4,0)</f>
        <v>Wednesday</v>
      </c>
      <c r="G10" s="25">
        <f>VLOOKUP(F10,$F$40:$G$43,2,FALSE)</f>
        <v>46183</v>
      </c>
      <c r="H10" s="4">
        <v>1</v>
      </c>
      <c r="I10" s="4">
        <v>2</v>
      </c>
      <c r="J10" s="4" t="str">
        <f>VLOOKUP($I10,TEAMS!$A$3:$D$56,2,0)</f>
        <v>NU White</v>
      </c>
      <c r="K10" s="4">
        <v>1</v>
      </c>
      <c r="L10" s="4" t="str">
        <f>VLOOKUP($K10,TEAMS!$A$3:$D$56,2,0)</f>
        <v>NU Blue</v>
      </c>
      <c r="M10" s="4" t="str">
        <f>VLOOKUP($P10,TEAMS!$A$3:$D$56,2,0)</f>
        <v>NU Yellow</v>
      </c>
      <c r="N10" s="4" t="str">
        <f>VLOOKUP($Q10,TEAMS!$A$3:$D$56,2,0)</f>
        <v>NU Royal</v>
      </c>
      <c r="O10" s="4" t="str">
        <f>VLOOKUP($I10,TEAMS!$A$3:$D$56,3,0)</f>
        <v>UEA</v>
      </c>
      <c r="P10" s="4">
        <v>12</v>
      </c>
      <c r="Q10" s="4">
        <v>14</v>
      </c>
      <c r="S10" s="5"/>
      <c r="T10" s="4"/>
      <c r="U10" s="4"/>
      <c r="V10" s="4"/>
      <c r="W10" s="4"/>
      <c r="X10" s="4"/>
      <c r="Y10" s="4"/>
      <c r="Z10" s="6"/>
    </row>
    <row r="11" spans="2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2:26" ht="16.5" thickBot="1" x14ac:dyDescent="0.3">
      <c r="B12">
        <f>I12</f>
        <v>12</v>
      </c>
      <c r="C12">
        <f>K12</f>
        <v>15</v>
      </c>
      <c r="D12">
        <f t="shared" si="0"/>
        <v>2</v>
      </c>
      <c r="E12">
        <f t="shared" si="0"/>
        <v>5</v>
      </c>
      <c r="F12" s="4" t="str">
        <f>VLOOKUP(I12,TEAMS!A8:D61,4,0)</f>
        <v>Tuesday</v>
      </c>
      <c r="G12" s="25">
        <f>VLOOKUP(F12,$F$40:$G$43,2,FALSE)</f>
        <v>46182</v>
      </c>
      <c r="H12" s="4">
        <v>2</v>
      </c>
      <c r="I12" s="4">
        <v>12</v>
      </c>
      <c r="J12" s="4" t="str">
        <f>VLOOKUP($I12,TEAMS!$A$3:$D$56,2,0)</f>
        <v>NU Yellow</v>
      </c>
      <c r="K12" s="4">
        <v>15</v>
      </c>
      <c r="L12" s="4" t="str">
        <f>VLOOKUP($K12,TEAMS!$A$3:$D$56,2,0)</f>
        <v>Cliff Park</v>
      </c>
      <c r="M12" s="4" t="str">
        <f>VLOOKUP($P12,TEAMS!$A$3:$D$56,2,0)</f>
        <v>NU White</v>
      </c>
      <c r="N12" s="4" t="str">
        <f>VLOOKUP($Q12,TEAMS!$A$3:$D$56,2,0)</f>
        <v>TB Racers</v>
      </c>
      <c r="O12" s="4" t="str">
        <f>VLOOKUP($I12,TEAMS!$A$3:$D$56,3,0)</f>
        <v>UEA</v>
      </c>
      <c r="P12" s="4">
        <v>2</v>
      </c>
      <c r="Q12" s="4">
        <v>5</v>
      </c>
      <c r="S12" s="29"/>
      <c r="T12" s="4"/>
      <c r="U12" s="30"/>
      <c r="V12" s="30"/>
      <c r="W12" s="30"/>
      <c r="X12" s="30"/>
      <c r="Y12" s="30"/>
      <c r="Z12" s="31"/>
    </row>
    <row r="13" spans="2:26" x14ac:dyDescent="0.25">
      <c r="B13">
        <f>I13</f>
        <v>14</v>
      </c>
      <c r="C13">
        <f>K13</f>
        <v>9</v>
      </c>
      <c r="D13">
        <f t="shared" si="0"/>
        <v>3</v>
      </c>
      <c r="E13">
        <f t="shared" si="0"/>
        <v>13</v>
      </c>
      <c r="F13" s="53" t="s">
        <v>101</v>
      </c>
      <c r="G13" s="25">
        <f>VLOOKUP(F13,$F$40:$G$43,2,FALSE)</f>
        <v>46182</v>
      </c>
      <c r="H13" s="4">
        <v>2</v>
      </c>
      <c r="I13" s="4">
        <v>14</v>
      </c>
      <c r="J13" s="53" t="str">
        <f>VLOOKUP($I13,TEAMS!$A$3:$D$56,2,0)</f>
        <v>NU Royal</v>
      </c>
      <c r="K13" s="4">
        <v>9</v>
      </c>
      <c r="L13" s="4" t="str">
        <f>VLOOKUP($K13,TEAMS!$A$3:$D$56,2,0)</f>
        <v>Phoenix</v>
      </c>
      <c r="M13" s="4" t="str">
        <f>VLOOKUP($P13,TEAMS!$A$3:$D$56,2,0)</f>
        <v>TB Mustangs</v>
      </c>
      <c r="N13" s="4" t="str">
        <f>VLOOKUP($Q13,TEAMS!$A$3:$D$56,2,0)</f>
        <v>Sonics</v>
      </c>
      <c r="O13" s="53" t="s">
        <v>113</v>
      </c>
      <c r="P13" s="4">
        <v>3</v>
      </c>
      <c r="Q13" s="4">
        <v>13</v>
      </c>
      <c r="S13" s="10"/>
      <c r="T13" s="11"/>
      <c r="U13" s="11"/>
      <c r="V13" s="11"/>
      <c r="W13" s="11"/>
      <c r="X13" s="11"/>
      <c r="Y13" s="11"/>
      <c r="Z13" s="12"/>
    </row>
    <row r="14" spans="2:26" x14ac:dyDescent="0.25">
      <c r="B14">
        <f>I14</f>
        <v>11</v>
      </c>
      <c r="C14">
        <f>K14</f>
        <v>16</v>
      </c>
      <c r="D14">
        <f t="shared" si="0"/>
        <v>25</v>
      </c>
      <c r="E14">
        <f t="shared" si="0"/>
        <v>26</v>
      </c>
      <c r="F14" s="4" t="str">
        <f>VLOOKUP(I14,TEAMS!A11:D64,4,0)</f>
        <v>Tuesday</v>
      </c>
      <c r="G14" s="25">
        <f>VLOOKUP(F14,$F$40:$G$43,2,FALSE)</f>
        <v>46182</v>
      </c>
      <c r="H14" s="4">
        <v>2</v>
      </c>
      <c r="I14" s="4">
        <v>11</v>
      </c>
      <c r="J14" s="4" t="str">
        <f>VLOOKUP($I14,TEAMS!$A$3:$D$56,2,0)</f>
        <v>TB Colts</v>
      </c>
      <c r="K14" s="4">
        <v>16</v>
      </c>
      <c r="L14" s="4" t="str">
        <f>VLOOKUP($K14,TEAMS!$A$3:$D$56,2,0)</f>
        <v>Sirens</v>
      </c>
      <c r="M14" s="4" t="str">
        <f>VLOOKUP($P14,TEAMS!$A$3:$D$56,2,0)</f>
        <v>NU Ruby</v>
      </c>
      <c r="N14" s="4" t="str">
        <f>VLOOKUP($Q14,TEAMS!$A$3:$D$56,2,0)</f>
        <v>TB Shetlands</v>
      </c>
      <c r="O14" s="4" t="str">
        <f>VLOOKUP($I14,TEAMS!$A$3:$D$56,3,0)</f>
        <v>Sprowston</v>
      </c>
      <c r="P14" s="4">
        <v>25</v>
      </c>
      <c r="Q14" s="4">
        <v>26</v>
      </c>
      <c r="S14" s="5"/>
      <c r="T14" s="4"/>
      <c r="U14" s="4"/>
      <c r="V14" s="4"/>
      <c r="W14" s="4"/>
      <c r="X14" s="4"/>
      <c r="Y14" s="4"/>
      <c r="Z14" s="6"/>
    </row>
    <row r="15" spans="2:26" x14ac:dyDescent="0.25">
      <c r="B15">
        <f>I15</f>
        <v>10</v>
      </c>
      <c r="C15">
        <f>K15</f>
        <v>13</v>
      </c>
      <c r="D15">
        <f t="shared" si="0"/>
        <v>18</v>
      </c>
      <c r="E15">
        <f t="shared" si="0"/>
        <v>19</v>
      </c>
      <c r="F15" s="4" t="str">
        <f>VLOOKUP(I15,TEAMS!A9:D62,4,0)</f>
        <v>Monday</v>
      </c>
      <c r="G15" s="25">
        <f>VLOOKUP(F15,$F$40:$G$43,2,FALSE)</f>
        <v>46181</v>
      </c>
      <c r="H15" s="4">
        <v>2</v>
      </c>
      <c r="I15" s="4">
        <v>10</v>
      </c>
      <c r="J15" s="4" t="str">
        <f>VLOOKUP($I15,TEAMS!$A$3:$D$56,2,0)</f>
        <v>Black Knights</v>
      </c>
      <c r="K15" s="4">
        <v>13</v>
      </c>
      <c r="L15" s="4" t="str">
        <f>VLOOKUP($K15,TEAMS!$A$3:$D$56,2,0)</f>
        <v>Sonics</v>
      </c>
      <c r="M15" s="4" t="str">
        <f>VLOOKUP($P15,TEAMS!$A$3:$D$56,2,0)</f>
        <v>Venus</v>
      </c>
      <c r="N15" s="4" t="str">
        <f>VLOOKUP($Q15,TEAMS!$A$3:$D$56,2,0)</f>
        <v>Premier</v>
      </c>
      <c r="O15" s="4" t="str">
        <f>VLOOKUP($I15,TEAMS!$A$3:$D$56,3,0)</f>
        <v>Hewett</v>
      </c>
      <c r="P15" s="4">
        <v>18</v>
      </c>
      <c r="Q15" s="4">
        <v>19</v>
      </c>
      <c r="S15" s="5"/>
      <c r="T15" s="4"/>
      <c r="U15" s="4"/>
      <c r="V15" s="4"/>
      <c r="W15" s="4"/>
      <c r="X15" s="4"/>
      <c r="Y15" s="4"/>
      <c r="Z15" s="6"/>
    </row>
    <row r="16" spans="2:26" x14ac:dyDescent="0.25">
      <c r="F16" s="4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A17" s="47"/>
      <c r="B17">
        <f>I17</f>
        <v>18</v>
      </c>
      <c r="C17">
        <f>K17</f>
        <v>19</v>
      </c>
      <c r="D17">
        <f t="shared" si="0"/>
        <v>7</v>
      </c>
      <c r="E17">
        <f t="shared" si="0"/>
        <v>10</v>
      </c>
      <c r="F17" s="46" t="str">
        <f>VLOOKUP(I17,TEAMS!A16:D69,4,0)</f>
        <v>Tuesday</v>
      </c>
      <c r="G17" s="25">
        <f>VLOOKUP(F17,$F$40:$G$43,2,FALSE)</f>
        <v>46182</v>
      </c>
      <c r="H17" s="4">
        <v>3</v>
      </c>
      <c r="I17" s="4">
        <v>18</v>
      </c>
      <c r="J17" s="46" t="str">
        <f>VLOOKUP($I17,TEAMS!$A$3:$D$56,2,0)</f>
        <v>Venus</v>
      </c>
      <c r="K17" s="4">
        <v>19</v>
      </c>
      <c r="L17" s="4" t="str">
        <f>VLOOKUP($K17,TEAMS!$A$3:$D$56,2,0)</f>
        <v>Premier</v>
      </c>
      <c r="M17" s="4" t="str">
        <f>VLOOKUP($P17,TEAMS!$A$3:$D$56,2,0)</f>
        <v>Cromer Cobras</v>
      </c>
      <c r="N17" s="4" t="str">
        <f>VLOOKUP($Q17,TEAMS!$A$3:$D$56,2,0)</f>
        <v>Black Knights</v>
      </c>
      <c r="O17" s="46" t="s">
        <v>112</v>
      </c>
      <c r="P17" s="4">
        <v>7</v>
      </c>
      <c r="Q17" s="4">
        <v>10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B18">
        <f>I18</f>
        <v>20</v>
      </c>
      <c r="C18">
        <f>K18</f>
        <v>22</v>
      </c>
      <c r="D18">
        <f t="shared" si="0"/>
        <v>23</v>
      </c>
      <c r="E18">
        <f t="shared" si="0"/>
        <v>30</v>
      </c>
      <c r="F18" s="4" t="str">
        <f>VLOOKUP(I18,TEAMS!A13:D66,4,0)</f>
        <v>Wednesday</v>
      </c>
      <c r="G18" s="25">
        <f>VLOOKUP(F18,$F$40:$G$43,2,FALSE)</f>
        <v>46183</v>
      </c>
      <c r="H18" s="4">
        <v>3</v>
      </c>
      <c r="I18" s="4">
        <v>20</v>
      </c>
      <c r="J18" s="4" t="str">
        <f>VLOOKUP($I18,TEAMS!$A$3:$D$56,2,0)</f>
        <v>White Knights</v>
      </c>
      <c r="K18" s="4">
        <v>22</v>
      </c>
      <c r="L18" s="4" t="str">
        <f>VLOOKUP($K18,TEAMS!$A$3:$D$56,2,0)</f>
        <v>Wrens</v>
      </c>
      <c r="M18" s="4" t="str">
        <f>VLOOKUP($P18,TEAMS!$A$3:$D$56,2,0)</f>
        <v>Hotshots</v>
      </c>
      <c r="N18" s="4" t="str">
        <f>VLOOKUP($Q18,TEAMS!$A$3:$D$56,2,0)</f>
        <v>Watton Wolves</v>
      </c>
      <c r="O18" s="4" t="str">
        <f>VLOOKUP($I18,TEAMS!$A$3:$D$56,3,0)</f>
        <v>Hewett</v>
      </c>
      <c r="P18" s="4">
        <v>23</v>
      </c>
      <c r="Q18" s="4">
        <v>30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B19">
        <f>I19</f>
        <v>23</v>
      </c>
      <c r="C19">
        <f>K19</f>
        <v>24</v>
      </c>
      <c r="D19">
        <f t="shared" si="0"/>
        <v>20</v>
      </c>
      <c r="E19">
        <f t="shared" si="0"/>
        <v>21</v>
      </c>
      <c r="F19" s="4" t="str">
        <f>VLOOKUP(I19,TEAMS!A14:D67,4,0)</f>
        <v>Tuesday</v>
      </c>
      <c r="G19" s="25">
        <f>VLOOKUP(F19,$F$40:$G$43,2,FALSE)</f>
        <v>46182</v>
      </c>
      <c r="H19" s="4">
        <v>3</v>
      </c>
      <c r="I19" s="4">
        <v>23</v>
      </c>
      <c r="J19" s="4" t="str">
        <f>VLOOKUP($I19,TEAMS!$A$3:$D$56,2,0)</f>
        <v>Hotshots</v>
      </c>
      <c r="K19" s="4">
        <v>24</v>
      </c>
      <c r="L19" s="4" t="str">
        <f>VLOOKUP($K19,TEAMS!$A$3:$D$56,2,0)</f>
        <v>Icenians</v>
      </c>
      <c r="M19" s="4" t="str">
        <f>VLOOKUP($P19,TEAMS!$A$3:$D$56,2,0)</f>
        <v>White Knights</v>
      </c>
      <c r="N19" s="4" t="str">
        <f>VLOOKUP($Q19,TEAMS!$A$3:$D$56,2,0)</f>
        <v>Belton</v>
      </c>
      <c r="O19" s="4" t="str">
        <f>VLOOKUP($I19,TEAMS!$A$3:$D$56,3,0)</f>
        <v>Open</v>
      </c>
      <c r="P19" s="4">
        <v>20</v>
      </c>
      <c r="Q19" s="4">
        <v>21</v>
      </c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B20">
        <f>I20</f>
        <v>21</v>
      </c>
      <c r="C20">
        <f>K20</f>
        <v>17</v>
      </c>
      <c r="D20">
        <f t="shared" si="0"/>
        <v>46</v>
      </c>
      <c r="E20">
        <f t="shared" si="0"/>
        <v>32</v>
      </c>
      <c r="F20" s="4" t="str">
        <f>VLOOKUP(I20,TEAMS!A15:D68,4,0)</f>
        <v>Monday</v>
      </c>
      <c r="G20" s="25">
        <f>VLOOKUP(F20,$F$40:$G$43,2,FALSE)</f>
        <v>46181</v>
      </c>
      <c r="H20" s="4">
        <v>3</v>
      </c>
      <c r="I20" s="4">
        <v>21</v>
      </c>
      <c r="J20" s="4" t="str">
        <f>VLOOKUP($I20,TEAMS!$A$3:$D$56,2,0)</f>
        <v>Belton</v>
      </c>
      <c r="K20" s="4">
        <v>17</v>
      </c>
      <c r="L20" s="4" t="str">
        <f>VLOOKUP($K20,TEAMS!$A$3:$D$56,2,0)</f>
        <v>Blades</v>
      </c>
      <c r="M20" s="4" t="str">
        <f>VLOOKUP($P20,TEAMS!$A$3:$D$56,2,0)</f>
        <v>Doves</v>
      </c>
      <c r="N20" s="4" t="str">
        <f>VLOOKUP($Q20,TEAMS!$A$3:$D$56,2,0)</f>
        <v>Red Hot Chillies</v>
      </c>
      <c r="O20" s="4" t="str">
        <f>VLOOKUP($I20,TEAMS!$A$3:$D$56,3,0)</f>
        <v>Open</v>
      </c>
      <c r="P20" s="56">
        <v>46</v>
      </c>
      <c r="Q20" s="4">
        <v>32</v>
      </c>
      <c r="S20" s="7"/>
      <c r="T20" s="8"/>
      <c r="U20" s="8"/>
      <c r="V20" s="8"/>
      <c r="W20" s="8"/>
      <c r="X20" s="8"/>
      <c r="Y20" s="8"/>
      <c r="Z20" s="9"/>
    </row>
    <row r="21" spans="1:26" x14ac:dyDescent="0.25">
      <c r="F21" s="4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A22" t="s">
        <v>29</v>
      </c>
      <c r="B22">
        <f>I22</f>
        <v>25</v>
      </c>
      <c r="C22">
        <f>K22</f>
        <v>28</v>
      </c>
      <c r="D22">
        <f t="shared" si="0"/>
        <v>9</v>
      </c>
      <c r="E22">
        <f t="shared" si="0"/>
        <v>15</v>
      </c>
      <c r="F22" s="4" t="str">
        <f>VLOOKUP(I22,TEAMS!A18:D73,4,0)</f>
        <v>Wednesday</v>
      </c>
      <c r="G22" s="25">
        <f>VLOOKUP(F22,$F$40:$G$43,2,FALSE)</f>
        <v>46183</v>
      </c>
      <c r="H22" s="4">
        <v>4</v>
      </c>
      <c r="I22" s="4">
        <v>25</v>
      </c>
      <c r="J22" s="4" t="str">
        <f>VLOOKUP($I22,TEAMS!$A$3:$D$56,2,0)</f>
        <v>NU Ruby</v>
      </c>
      <c r="K22" s="4">
        <v>28</v>
      </c>
      <c r="L22" s="4" t="str">
        <f>VLOOKUP($K22,TEAMS!$A$3:$D$56,2,0)</f>
        <v>Hethersett Rockets</v>
      </c>
      <c r="M22" s="4" t="str">
        <f>VLOOKUP($P22,TEAMS!$A$3:$D$56,2,0)</f>
        <v>Phoenix</v>
      </c>
      <c r="N22" s="4" t="str">
        <f>VLOOKUP($Q22,TEAMS!$A$3:$D$56,2,0)</f>
        <v>Cliff Park</v>
      </c>
      <c r="O22" s="4" t="str">
        <f>VLOOKUP($I22,TEAMS!$A$3:$D$56,3,0)</f>
        <v>UEA</v>
      </c>
      <c r="P22" s="4">
        <v>9</v>
      </c>
      <c r="Q22" s="4">
        <v>15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B23">
        <f>I23</f>
        <v>31</v>
      </c>
      <c r="C23">
        <f>K23</f>
        <v>30</v>
      </c>
      <c r="D23">
        <f t="shared" si="0"/>
        <v>22</v>
      </c>
      <c r="E23">
        <f t="shared" si="0"/>
        <v>28</v>
      </c>
      <c r="F23" s="4" t="str">
        <f>VLOOKUP(I23,TEAMS!A21:D76,4,0)</f>
        <v>Thursday</v>
      </c>
      <c r="G23" s="25">
        <f>VLOOKUP(F23,$F$40:$G$43,2,FALSE)</f>
        <v>46184</v>
      </c>
      <c r="H23" s="4">
        <v>4</v>
      </c>
      <c r="I23" s="4">
        <v>31</v>
      </c>
      <c r="J23" s="4" t="str">
        <f>VLOOKUP($I23,TEAMS!$A$3:$D$56,2,0)</f>
        <v>Trailblazers</v>
      </c>
      <c r="K23" s="4">
        <v>30</v>
      </c>
      <c r="L23" s="4" t="str">
        <f>VLOOKUP($K23,TEAMS!$A$3:$D$56,2,0)</f>
        <v>Watton Wolves</v>
      </c>
      <c r="M23" s="4" t="str">
        <f>VLOOKUP($P23,TEAMS!$A$3:$D$56,2,0)</f>
        <v>Wrens</v>
      </c>
      <c r="N23" s="4" t="str">
        <f>VLOOKUP($Q23,TEAMS!$A$3:$D$56,2,0)</f>
        <v>Hethersett Rockets</v>
      </c>
      <c r="O23" s="4" t="str">
        <f>VLOOKUP($I23,TEAMS!$A$3:$D$56,3,0)</f>
        <v>Hellesdon High</v>
      </c>
      <c r="P23" s="4">
        <v>22</v>
      </c>
      <c r="Q23" s="4">
        <v>28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B24">
        <f>I24</f>
        <v>26</v>
      </c>
      <c r="C24">
        <f>K24</f>
        <v>27</v>
      </c>
      <c r="D24">
        <f t="shared" si="0"/>
        <v>17</v>
      </c>
      <c r="E24">
        <f t="shared" si="0"/>
        <v>24</v>
      </c>
      <c r="F24" s="4" t="str">
        <f>VLOOKUP(I24,TEAMS!A19:D74,4,0)</f>
        <v>Wednesday</v>
      </c>
      <c r="G24" s="25">
        <f>VLOOKUP(F24,$F$40:$G$43,2,FALSE)</f>
        <v>46183</v>
      </c>
      <c r="H24" s="4">
        <v>4</v>
      </c>
      <c r="I24" s="4">
        <v>26</v>
      </c>
      <c r="J24" s="4" t="str">
        <f>VLOOKUP($I24,TEAMS!$A$3:$D$56,2,0)</f>
        <v>TB Shetlands</v>
      </c>
      <c r="K24" s="4">
        <v>27</v>
      </c>
      <c r="L24" s="4" t="str">
        <f>VLOOKUP($K24,TEAMS!$A$3:$D$56,2,0)</f>
        <v>Falcons</v>
      </c>
      <c r="M24" s="4" t="str">
        <f>VLOOKUP($P24,TEAMS!$A$3:$D$56,2,0)</f>
        <v>Blades</v>
      </c>
      <c r="N24" s="4" t="str">
        <f>VLOOKUP($Q24,TEAMS!$A$3:$D$56,2,0)</f>
        <v>Icenians</v>
      </c>
      <c r="O24" s="4" t="str">
        <f>VLOOKUP($I24,TEAMS!$A$3:$D$56,3,0)</f>
        <v>Sprowston</v>
      </c>
      <c r="P24" s="4">
        <v>17</v>
      </c>
      <c r="Q24" s="4">
        <v>24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B25">
        <f>I25</f>
        <v>29</v>
      </c>
      <c r="C25">
        <f>K25</f>
        <v>32</v>
      </c>
      <c r="D25">
        <f t="shared" si="0"/>
        <v>31</v>
      </c>
      <c r="E25">
        <f t="shared" si="0"/>
        <v>37</v>
      </c>
      <c r="F25" s="4" t="s">
        <v>100</v>
      </c>
      <c r="G25" s="25">
        <f>VLOOKUP(F25,$F$40:$G$43,2,FALSE)</f>
        <v>46183</v>
      </c>
      <c r="H25" s="4">
        <v>4</v>
      </c>
      <c r="I25" s="4">
        <v>29</v>
      </c>
      <c r="J25" s="4" t="str">
        <f>VLOOKUP($I25,TEAMS!$A$3:$D$56,2,0)</f>
        <v>NCF Emerald</v>
      </c>
      <c r="K25" s="4">
        <v>32</v>
      </c>
      <c r="L25" s="4" t="str">
        <f>VLOOKUP($K25,TEAMS!$A$3:$D$56,2,0)</f>
        <v>Red Hot Chillies</v>
      </c>
      <c r="M25" s="4" t="str">
        <f>VLOOKUP($P25,TEAMS!$A$3:$D$56,2,0)</f>
        <v>Trailblazers</v>
      </c>
      <c r="N25" s="4" t="str">
        <f>VLOOKUP($Q25,TEAMS!$A$3:$D$56,2,0)</f>
        <v>First Home Improvements</v>
      </c>
      <c r="O25" s="4" t="str">
        <f>VLOOKUP($I25,TEAMS!$A$3:$D$56,3,0)</f>
        <v>Hellesdon High</v>
      </c>
      <c r="P25" s="4">
        <v>31</v>
      </c>
      <c r="Q25" s="4">
        <v>37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F26" s="4"/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B27">
        <f>I27</f>
        <v>39</v>
      </c>
      <c r="C27">
        <f>K27</f>
        <v>40</v>
      </c>
      <c r="D27">
        <f t="shared" si="0"/>
        <v>0</v>
      </c>
      <c r="E27">
        <f t="shared" si="0"/>
        <v>0</v>
      </c>
      <c r="F27" s="4"/>
      <c r="G27" s="25" t="e">
        <f t="shared" ref="G27:G30" si="1">VLOOKUP(F27,$F$40:$G$43,2,FALSE)</f>
        <v>#N/A</v>
      </c>
      <c r="H27" s="4">
        <v>5</v>
      </c>
      <c r="I27" s="4">
        <v>39</v>
      </c>
      <c r="J27" s="4" t="str">
        <f>VLOOKUP($I27,TEAMS!$A$3:$D$56,2,0)</f>
        <v>Tigers</v>
      </c>
      <c r="K27" s="4">
        <v>40</v>
      </c>
      <c r="L27" s="4" t="str">
        <f>VLOOKUP($K27,TEAMS!$A$3:$D$56,2,0)</f>
        <v>BYE WEEK</v>
      </c>
      <c r="M27" s="4" t="e">
        <f>VLOOKUP($P27,TEAMS!$A$3:$D$56,2,0)</f>
        <v>#N/A</v>
      </c>
      <c r="N27" s="4" t="e">
        <f>VLOOKUP($Q27,TEAMS!$A$3:$D$56,2,0)</f>
        <v>#N/A</v>
      </c>
      <c r="O27" s="4"/>
      <c r="P27" s="4"/>
      <c r="Q27" s="4"/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B28">
        <f>I28</f>
        <v>37</v>
      </c>
      <c r="C28">
        <f>K28</f>
        <v>35</v>
      </c>
      <c r="D28">
        <f t="shared" si="0"/>
        <v>29</v>
      </c>
      <c r="E28">
        <f t="shared" si="0"/>
        <v>39</v>
      </c>
      <c r="F28" s="4" t="str">
        <f>VLOOKUP(I28,TEAMS!A23:D78,4,0)</f>
        <v>Monday</v>
      </c>
      <c r="G28" s="25">
        <f t="shared" si="1"/>
        <v>46181</v>
      </c>
      <c r="H28" s="4">
        <v>5</v>
      </c>
      <c r="I28" s="4">
        <v>37</v>
      </c>
      <c r="J28" s="4" t="str">
        <f>VLOOKUP($I28,TEAMS!$A$3:$D$56,2,0)</f>
        <v>First Home Improvements</v>
      </c>
      <c r="K28" s="4">
        <v>35</v>
      </c>
      <c r="L28" s="4" t="str">
        <f>VLOOKUP($K28,TEAMS!$A$3:$D$56,2,0)</f>
        <v>Gems</v>
      </c>
      <c r="M28" s="4" t="str">
        <f>VLOOKUP($P28,TEAMS!$A$3:$D$56,2,0)</f>
        <v>NCF Emerald</v>
      </c>
      <c r="N28" s="4" t="str">
        <f>VLOOKUP($Q28,TEAMS!$A$3:$D$56,2,0)</f>
        <v>Tigers</v>
      </c>
      <c r="O28" s="4" t="str">
        <f>VLOOKUP($I28,TEAMS!$A$3:$D$56,3,0)</f>
        <v>Open</v>
      </c>
      <c r="P28" s="4">
        <v>29</v>
      </c>
      <c r="Q28" s="4">
        <v>39</v>
      </c>
      <c r="S28" s="7"/>
      <c r="T28" s="8"/>
      <c r="U28" s="8"/>
      <c r="V28" s="8"/>
      <c r="W28" s="8"/>
      <c r="X28" s="8"/>
      <c r="Y28" s="8"/>
      <c r="Z28" s="9"/>
    </row>
    <row r="29" spans="1:26" x14ac:dyDescent="0.25">
      <c r="B29">
        <f>I29</f>
        <v>38</v>
      </c>
      <c r="C29">
        <f>K29</f>
        <v>36</v>
      </c>
      <c r="D29">
        <f t="shared" si="0"/>
        <v>34</v>
      </c>
      <c r="E29">
        <f t="shared" si="0"/>
        <v>33</v>
      </c>
      <c r="F29" s="4" t="str">
        <f>VLOOKUP(I29,TEAMS!A24:D79,4,0)</f>
        <v>Monday</v>
      </c>
      <c r="G29" s="25">
        <f t="shared" si="1"/>
        <v>46181</v>
      </c>
      <c r="H29" s="4">
        <v>5</v>
      </c>
      <c r="I29" s="4">
        <v>38</v>
      </c>
      <c r="J29" s="4" t="str">
        <f>VLOOKUP($I29,TEAMS!$A$3:$D$56,2,0)</f>
        <v>NU Red</v>
      </c>
      <c r="K29" s="4">
        <v>36</v>
      </c>
      <c r="L29" s="4" t="str">
        <f>VLOOKUP($K29,TEAMS!$A$3:$D$56,2,0)</f>
        <v>TB Fillies</v>
      </c>
      <c r="M29" s="4" t="str">
        <f>VLOOKUP($P29,TEAMS!$A$3:$D$56,2,0)</f>
        <v>NU Amber</v>
      </c>
      <c r="N29" s="4" t="str">
        <f>VLOOKUP($Q29,TEAMS!$A$3:$D$56,2,0)</f>
        <v>Hornets</v>
      </c>
      <c r="O29" s="46" t="str">
        <f>VLOOKUP($I29,TEAMS!$A$3:$D$56,3,0)</f>
        <v>UEA</v>
      </c>
      <c r="P29" s="4">
        <v>34</v>
      </c>
      <c r="Q29" s="4">
        <v>33</v>
      </c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B30">
        <f>I30</f>
        <v>34</v>
      </c>
      <c r="C30">
        <f>K30</f>
        <v>33</v>
      </c>
      <c r="D30">
        <f t="shared" si="0"/>
        <v>38</v>
      </c>
      <c r="E30">
        <f t="shared" si="0"/>
        <v>35</v>
      </c>
      <c r="F30" s="4" t="str">
        <f>VLOOKUP(I30,TEAMS!A25:D80,4,0)</f>
        <v>Tuesday</v>
      </c>
      <c r="G30" s="25">
        <f t="shared" si="1"/>
        <v>46182</v>
      </c>
      <c r="H30" s="4">
        <v>5</v>
      </c>
      <c r="I30" s="4">
        <v>34</v>
      </c>
      <c r="J30" s="4" t="str">
        <f>VLOOKUP($I30,TEAMS!$A$3:$D$56,2,0)</f>
        <v>NU Amber</v>
      </c>
      <c r="K30" s="4">
        <v>33</v>
      </c>
      <c r="L30" s="4" t="str">
        <f>VLOOKUP($K30,TEAMS!$A$3:$D$56,2,0)</f>
        <v>Hornets</v>
      </c>
      <c r="M30" s="4" t="str">
        <f>VLOOKUP($P30,TEAMS!$A$3:$D$56,2,0)</f>
        <v>NU Red</v>
      </c>
      <c r="N30" s="4" t="str">
        <f>VLOOKUP($Q30,TEAMS!$A$3:$D$56,2,0)</f>
        <v>Gems</v>
      </c>
      <c r="O30" s="4" t="str">
        <f>VLOOKUP($I30,TEAMS!$A$3:$D$56,3,0)</f>
        <v>UEA</v>
      </c>
      <c r="P30" s="4">
        <v>38</v>
      </c>
      <c r="Q30" s="4">
        <v>35</v>
      </c>
      <c r="S30" s="5"/>
      <c r="T30" s="4"/>
      <c r="U30" s="4"/>
      <c r="V30" s="4"/>
      <c r="W30" s="4"/>
      <c r="X30" s="4"/>
      <c r="Y30" s="4"/>
      <c r="Z30" s="6"/>
    </row>
    <row r="31" spans="1:26" x14ac:dyDescent="0.25">
      <c r="B31">
        <f>I32</f>
        <v>47</v>
      </c>
      <c r="C31">
        <f>K32</f>
        <v>48</v>
      </c>
      <c r="D31">
        <f t="shared" ref="D31:E33" si="2">P32</f>
        <v>0</v>
      </c>
      <c r="E31">
        <f t="shared" si="2"/>
        <v>0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B32">
        <f>I33</f>
        <v>43</v>
      </c>
      <c r="C32">
        <f>K33</f>
        <v>45</v>
      </c>
      <c r="D32">
        <f t="shared" si="2"/>
        <v>44</v>
      </c>
      <c r="E32">
        <f t="shared" si="2"/>
        <v>42</v>
      </c>
      <c r="F32" s="4">
        <f>VLOOKUP(I32,TEAMS!A26:D81,4,0)</f>
        <v>0</v>
      </c>
      <c r="G32" s="25" t="e">
        <f>VLOOKUP(F32,$F$40:$G$43,2,FALSE)</f>
        <v>#N/A</v>
      </c>
      <c r="H32" s="4">
        <v>6</v>
      </c>
      <c r="I32" s="4">
        <v>47</v>
      </c>
      <c r="J32" s="4" t="str">
        <f>VLOOKUP($I32,TEAMS!$A$3:$D$56,2,0)</f>
        <v>BYE WEEK</v>
      </c>
      <c r="K32" s="4">
        <v>48</v>
      </c>
      <c r="L32" s="4" t="str">
        <f>VLOOKUP($K32,TEAMS!$A$3:$D$56,2,0)</f>
        <v>BYE WEEK</v>
      </c>
      <c r="M32" s="4" t="e">
        <f>VLOOKUP($P32,TEAMS!$A$3:$D$56,2,0)</f>
        <v>#N/A</v>
      </c>
      <c r="N32" s="4" t="e">
        <f>VLOOKUP($Q32,TEAMS!$A$3:$D$56,2,0)</f>
        <v>#N/A</v>
      </c>
      <c r="O32" s="4">
        <f>VLOOKUP($I32,TEAMS!$A$3:$D$56,3,0)</f>
        <v>0</v>
      </c>
      <c r="P32" s="4"/>
      <c r="Q32" s="4"/>
      <c r="S32" s="5"/>
      <c r="T32" s="4"/>
      <c r="U32" s="4"/>
      <c r="V32" s="4"/>
      <c r="W32" s="4"/>
      <c r="X32" s="4"/>
      <c r="Y32" s="4"/>
      <c r="Z32" s="6"/>
    </row>
    <row r="33" spans="2:26" x14ac:dyDescent="0.25">
      <c r="B33">
        <f>I34</f>
        <v>46</v>
      </c>
      <c r="C33">
        <f>K34</f>
        <v>44</v>
      </c>
      <c r="D33">
        <f t="shared" si="2"/>
        <v>27</v>
      </c>
      <c r="E33">
        <f t="shared" si="2"/>
        <v>43</v>
      </c>
      <c r="F33" s="4" t="str">
        <f>VLOOKUP(I33,TEAMS!A27:D82,4,0)</f>
        <v>Thursday</v>
      </c>
      <c r="G33" s="25">
        <f>VLOOKUP(F33,$F$40:$G$43,2,FALSE)</f>
        <v>46184</v>
      </c>
      <c r="H33" s="4">
        <v>6</v>
      </c>
      <c r="I33" s="4">
        <v>43</v>
      </c>
      <c r="J33" s="4" t="str">
        <f>VLOOKUP($I33,TEAMS!$A$3:$D$56,2,0)</f>
        <v xml:space="preserve">Trowse  </v>
      </c>
      <c r="K33" s="4">
        <v>45</v>
      </c>
      <c r="L33" s="4" t="str">
        <f>VLOOKUP($K33,TEAMS!$A$3:$D$56,2,0)</f>
        <v>NCF Onyx</v>
      </c>
      <c r="M33" s="4" t="str">
        <f>VLOOKUP($P33,TEAMS!$A$3:$D$56,2,0)</f>
        <v>Cromer Vipers</v>
      </c>
      <c r="N33" s="4" t="str">
        <f>VLOOKUP($Q33,TEAMS!$A$3:$D$56,2,0)</f>
        <v>TB Ponies</v>
      </c>
      <c r="O33" s="4" t="str">
        <f>VLOOKUP($I33,TEAMS!$A$3:$D$56,3,0)</f>
        <v>Hellesdon High</v>
      </c>
      <c r="P33" s="4">
        <v>44</v>
      </c>
      <c r="Q33" s="4">
        <v>42</v>
      </c>
      <c r="S33" s="5"/>
      <c r="T33" s="4"/>
      <c r="U33" s="4"/>
      <c r="V33" s="4"/>
      <c r="W33" s="4"/>
      <c r="X33" s="4"/>
      <c r="Y33" s="4"/>
      <c r="Z33" s="6"/>
    </row>
    <row r="34" spans="2:26" x14ac:dyDescent="0.25">
      <c r="F34" s="53" t="s">
        <v>101</v>
      </c>
      <c r="G34" s="25">
        <f>VLOOKUP(F34,$F$40:$G$43,2,FALSE)</f>
        <v>46182</v>
      </c>
      <c r="H34" s="4">
        <v>6</v>
      </c>
      <c r="I34" s="4">
        <v>46</v>
      </c>
      <c r="J34" s="53" t="str">
        <f>VLOOKUP($I34,TEAMS!$A$3:$D$56,2,0)</f>
        <v>Doves</v>
      </c>
      <c r="K34" s="4">
        <v>44</v>
      </c>
      <c r="L34" s="4" t="str">
        <f>VLOOKUP($K34,TEAMS!$A$3:$D$56,2,0)</f>
        <v>Cromer Vipers</v>
      </c>
      <c r="M34" s="4" t="str">
        <f>VLOOKUP($P34,TEAMS!$A$3:$D$56,2,0)</f>
        <v>Falcons</v>
      </c>
      <c r="N34" s="4" t="str">
        <f>VLOOKUP($Q34,TEAMS!$A$3:$D$56,2,0)</f>
        <v xml:space="preserve">Trowse  </v>
      </c>
      <c r="O34" s="53" t="s">
        <v>129</v>
      </c>
      <c r="P34" s="4">
        <v>27</v>
      </c>
      <c r="Q34" s="4">
        <v>43</v>
      </c>
      <c r="S34" s="5"/>
      <c r="T34" s="4"/>
      <c r="U34" s="4"/>
      <c r="V34" s="4"/>
      <c r="W34" s="4"/>
      <c r="X34" s="4"/>
      <c r="Y34" s="4"/>
      <c r="Z34" s="6"/>
    </row>
    <row r="35" spans="2:26" x14ac:dyDescent="0.25">
      <c r="F35" s="4" t="str">
        <f>VLOOKUP(I35,TEAMS!A29:D84,4,0)</f>
        <v>Monday</v>
      </c>
      <c r="G35" s="25">
        <f>VLOOKUP(F35,$F$40:$G$43,2,FALSE)</f>
        <v>46181</v>
      </c>
      <c r="H35" s="4">
        <v>6</v>
      </c>
      <c r="I35" s="4">
        <v>42</v>
      </c>
      <c r="J35" s="4" t="str">
        <f>VLOOKUP($I35,TEAMS!$A$3:$D$56,2,0)</f>
        <v>TB Ponies</v>
      </c>
      <c r="K35" s="4">
        <v>41</v>
      </c>
      <c r="L35" s="4" t="str">
        <f>VLOOKUP($K35,TEAMS!$A$3:$D$56,2,0)</f>
        <v>Dragons</v>
      </c>
      <c r="M35" s="4" t="str">
        <f>VLOOKUP($P35,TEAMS!$A$3:$D$56,2,0)</f>
        <v>NCF Onyx</v>
      </c>
      <c r="N35" s="4" t="str">
        <f>VLOOKUP($Q35,TEAMS!$A$3:$D$56,2,0)</f>
        <v>Dragons</v>
      </c>
      <c r="O35" s="4" t="str">
        <f>VLOOKUP($I35,TEAMS!$A$3:$D$56,3,0)</f>
        <v>Sprowston</v>
      </c>
      <c r="P35" s="4">
        <v>45</v>
      </c>
      <c r="Q35" s="4">
        <v>41</v>
      </c>
      <c r="S35" s="5"/>
      <c r="T35" s="4"/>
      <c r="U35" s="4"/>
      <c r="V35" s="4"/>
      <c r="W35" s="4"/>
      <c r="X35" s="4"/>
      <c r="Y35" s="4"/>
      <c r="Z35" s="6"/>
    </row>
    <row r="36" spans="2:26" ht="16.5" thickBot="1" x14ac:dyDescent="0.3">
      <c r="G36" s="3"/>
      <c r="S36" s="29"/>
      <c r="T36" s="30"/>
      <c r="U36" s="30"/>
      <c r="V36" s="30"/>
      <c r="W36" s="30"/>
      <c r="X36" s="30"/>
      <c r="Y36" s="30"/>
      <c r="Z36" s="31"/>
    </row>
    <row r="37" spans="2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2:26" x14ac:dyDescent="0.25">
      <c r="S38" s="5"/>
      <c r="T38" s="4"/>
      <c r="U38" s="4"/>
      <c r="V38" s="4"/>
      <c r="W38" s="4"/>
      <c r="X38" s="4"/>
      <c r="Y38" s="4"/>
      <c r="Z38" s="6"/>
    </row>
    <row r="39" spans="2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129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2:26" x14ac:dyDescent="0.25">
      <c r="F40" s="4" t="s">
        <v>4</v>
      </c>
      <c r="G40" s="25">
        <f>G3</f>
        <v>46181</v>
      </c>
      <c r="H40" s="4">
        <f t="shared" ref="H40:M43" si="3">COUNTIFS($O$7:$O$35,H$39,$F$7:$F$35,$F40)</f>
        <v>1</v>
      </c>
      <c r="I40" s="62">
        <f t="shared" si="3"/>
        <v>0</v>
      </c>
      <c r="J40" s="4">
        <f t="shared" si="3"/>
        <v>1</v>
      </c>
      <c r="K40" s="4">
        <f t="shared" si="3"/>
        <v>2</v>
      </c>
      <c r="L40" s="4">
        <f t="shared" si="3"/>
        <v>0</v>
      </c>
      <c r="M40" s="62">
        <f t="shared" si="3"/>
        <v>0</v>
      </c>
      <c r="N40" s="4">
        <f>COUNTIFS($O$7:$O$35,N$39,$F$7:$F$35,$F40)</f>
        <v>1</v>
      </c>
      <c r="O40" s="4">
        <f t="shared" ref="O40:P43" si="4">COUNTIFS($O$7:$O$35,O$39,$F$7:$F$35,$F40)</f>
        <v>2</v>
      </c>
      <c r="P40" s="4">
        <f t="shared" si="4"/>
        <v>0</v>
      </c>
      <c r="Q40">
        <f>SUM(H40:P40)</f>
        <v>7</v>
      </c>
      <c r="S40" s="5"/>
      <c r="T40" s="4"/>
      <c r="U40" s="4"/>
      <c r="V40" s="4"/>
      <c r="W40" s="4"/>
      <c r="X40" s="4"/>
      <c r="Y40" s="4"/>
      <c r="Z40" s="6"/>
    </row>
    <row r="41" spans="2:26" x14ac:dyDescent="0.25">
      <c r="F41" s="4" t="s">
        <v>3</v>
      </c>
      <c r="G41" s="25">
        <f>G3+1</f>
        <v>46182</v>
      </c>
      <c r="H41" s="4">
        <f t="shared" si="3"/>
        <v>2</v>
      </c>
      <c r="I41" s="62">
        <f t="shared" si="3"/>
        <v>0</v>
      </c>
      <c r="J41" s="4">
        <f t="shared" si="3"/>
        <v>1</v>
      </c>
      <c r="K41" s="4">
        <f t="shared" si="3"/>
        <v>2</v>
      </c>
      <c r="L41" s="4">
        <f t="shared" si="3"/>
        <v>0</v>
      </c>
      <c r="M41" s="62">
        <f t="shared" si="3"/>
        <v>0</v>
      </c>
      <c r="N41" s="4">
        <f>COUNTIFS($O$7:$O$35,N$39,$F$7:$F$35,$F41)</f>
        <v>1</v>
      </c>
      <c r="O41" s="4">
        <f t="shared" si="4"/>
        <v>2</v>
      </c>
      <c r="P41" s="4">
        <f t="shared" si="4"/>
        <v>0</v>
      </c>
      <c r="Q41">
        <f>SUM(H41:P41)</f>
        <v>8</v>
      </c>
      <c r="S41" s="5"/>
      <c r="T41" s="4"/>
      <c r="U41" s="4"/>
      <c r="V41" s="4"/>
      <c r="W41" s="4"/>
      <c r="X41" s="4"/>
      <c r="Y41" s="4"/>
      <c r="Z41" s="6"/>
    </row>
    <row r="42" spans="2:26" x14ac:dyDescent="0.25">
      <c r="F42" s="4" t="s">
        <v>1</v>
      </c>
      <c r="G42" s="25">
        <f>G3+2</f>
        <v>46183</v>
      </c>
      <c r="H42" s="4">
        <f t="shared" si="3"/>
        <v>2</v>
      </c>
      <c r="I42" s="62">
        <f t="shared" si="3"/>
        <v>0</v>
      </c>
      <c r="J42" s="4">
        <f t="shared" si="3"/>
        <v>1</v>
      </c>
      <c r="K42" s="4">
        <f t="shared" si="3"/>
        <v>0</v>
      </c>
      <c r="L42" s="4">
        <f t="shared" si="3"/>
        <v>0</v>
      </c>
      <c r="M42" s="62">
        <f t="shared" si="3"/>
        <v>0</v>
      </c>
      <c r="N42" s="4">
        <f>COUNTIFS($O$7:$O$35,N$39,$F$7:$F$35,$F42)</f>
        <v>1</v>
      </c>
      <c r="O42" s="4">
        <f t="shared" si="4"/>
        <v>1</v>
      </c>
      <c r="P42" s="32">
        <f t="shared" si="4"/>
        <v>0</v>
      </c>
      <c r="Q42">
        <f>SUM(H42:P42)</f>
        <v>5</v>
      </c>
      <c r="S42" s="5"/>
      <c r="T42" s="4"/>
      <c r="U42" s="4"/>
      <c r="V42" s="4"/>
      <c r="W42" s="4"/>
      <c r="X42" s="4"/>
      <c r="Y42" s="4"/>
      <c r="Z42" s="6"/>
    </row>
    <row r="43" spans="2:26" x14ac:dyDescent="0.25">
      <c r="F43" s="4" t="s">
        <v>2</v>
      </c>
      <c r="G43" s="25">
        <f>G3+3</f>
        <v>46184</v>
      </c>
      <c r="H43" s="4">
        <f t="shared" si="3"/>
        <v>0</v>
      </c>
      <c r="I43" s="62">
        <f t="shared" si="3"/>
        <v>0</v>
      </c>
      <c r="J43" s="4">
        <f t="shared" si="3"/>
        <v>0</v>
      </c>
      <c r="K43" s="32"/>
      <c r="L43" s="4">
        <f t="shared" si="3"/>
        <v>0</v>
      </c>
      <c r="M43" s="62">
        <f t="shared" si="3"/>
        <v>0</v>
      </c>
      <c r="N43" s="4">
        <f>COUNTIFS($O$7:$O$35,N$39,$F$7:$F$35,$F43)</f>
        <v>2</v>
      </c>
      <c r="O43" s="4">
        <f t="shared" si="4"/>
        <v>0</v>
      </c>
      <c r="P43" s="4">
        <f t="shared" si="4"/>
        <v>0</v>
      </c>
      <c r="Q43">
        <f>SUM(H43:P43)</f>
        <v>2</v>
      </c>
      <c r="S43" s="5"/>
      <c r="T43" s="4"/>
      <c r="U43" s="4"/>
      <c r="V43" s="4"/>
      <c r="W43" s="4"/>
      <c r="X43" s="4"/>
      <c r="Y43" s="4"/>
      <c r="Z43" s="6"/>
    </row>
    <row r="44" spans="2:26" ht="16.5" thickBot="1" x14ac:dyDescent="0.3">
      <c r="Q44">
        <f>SUM(Q40:Q43)</f>
        <v>22</v>
      </c>
      <c r="S44" s="7"/>
      <c r="T44" s="8"/>
      <c r="U44" s="8"/>
      <c r="V44" s="8"/>
      <c r="W44" s="8"/>
      <c r="X44" s="8"/>
      <c r="Y44" s="8"/>
      <c r="Z44" s="9"/>
    </row>
    <row r="45" spans="2:26" x14ac:dyDescent="0.25">
      <c r="S45" s="10"/>
      <c r="T45" s="11"/>
      <c r="U45" s="11"/>
      <c r="V45" s="11"/>
      <c r="W45" s="11"/>
      <c r="X45" s="11"/>
      <c r="Y45" s="11"/>
      <c r="Z45" s="12"/>
    </row>
    <row r="46" spans="2:26" x14ac:dyDescent="0.25">
      <c r="S46" s="5"/>
      <c r="T46" s="4"/>
      <c r="U46" s="4"/>
      <c r="V46" s="4"/>
      <c r="W46" s="4"/>
      <c r="X46" s="4"/>
      <c r="Y46" s="4"/>
      <c r="Z46" s="6"/>
    </row>
    <row r="47" spans="2:26" x14ac:dyDescent="0.25">
      <c r="S47" s="5"/>
      <c r="T47" s="4"/>
      <c r="U47" s="4"/>
      <c r="V47" s="4"/>
      <c r="W47" s="4"/>
      <c r="X47" s="4"/>
      <c r="Y47" s="4"/>
      <c r="Z47" s="6"/>
    </row>
    <row r="48" spans="2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4"/>
      <c r="U50" s="4"/>
      <c r="V50" s="4"/>
      <c r="W50" s="4"/>
      <c r="X50" s="4"/>
      <c r="Y50" s="4"/>
      <c r="Z50" s="6"/>
    </row>
    <row r="51" spans="19:26" x14ac:dyDescent="0.25">
      <c r="S51" s="5"/>
      <c r="T51" s="4"/>
      <c r="U51" s="4"/>
      <c r="V51" s="4"/>
      <c r="W51" s="4"/>
      <c r="X51" s="4"/>
      <c r="Y51" s="4"/>
      <c r="Z51" s="6"/>
    </row>
    <row r="52" spans="19:26" ht="16.5" thickBot="1" x14ac:dyDescent="0.3">
      <c r="S52" s="7"/>
      <c r="T52" s="4"/>
      <c r="U52" s="8"/>
      <c r="V52" s="8"/>
      <c r="W52" s="8"/>
      <c r="X52" s="8"/>
      <c r="Y52" s="8"/>
      <c r="Z52" s="9"/>
    </row>
  </sheetData>
  <sortState xmlns:xlrd2="http://schemas.microsoft.com/office/spreadsheetml/2017/richdata2" ref="A7:P39">
    <sortCondition ref="H7:H39"/>
    <sortCondition ref="G7:G39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61" priority="11" operator="greaterThan">
      <formula>4</formula>
    </cfRule>
  </conditionalFormatting>
  <conditionalFormatting sqref="I40:I43">
    <cfRule type="cellIs" dxfId="60" priority="10" operator="greaterThan">
      <formula>2</formula>
    </cfRule>
  </conditionalFormatting>
  <conditionalFormatting sqref="J40:J43">
    <cfRule type="cellIs" dxfId="59" priority="9" stopIfTrue="1" operator="greaterThan">
      <formula>1</formula>
    </cfRule>
  </conditionalFormatting>
  <conditionalFormatting sqref="K40:K42">
    <cfRule type="cellIs" dxfId="58" priority="8" operator="greaterThan">
      <formula>3</formula>
    </cfRule>
  </conditionalFormatting>
  <conditionalFormatting sqref="K43">
    <cfRule type="cellIs" dxfId="57" priority="7" operator="greaterThan">
      <formula>0</formula>
    </cfRule>
  </conditionalFormatting>
  <conditionalFormatting sqref="L40:L42">
    <cfRule type="cellIs" dxfId="56" priority="6" operator="greaterThan">
      <formula>4</formula>
    </cfRule>
  </conditionalFormatting>
  <conditionalFormatting sqref="L43">
    <cfRule type="cellIs" dxfId="55" priority="2" stopIfTrue="1" operator="greaterThan">
      <formula>4</formula>
    </cfRule>
  </conditionalFormatting>
  <conditionalFormatting sqref="M40:M43">
    <cfRule type="cellIs" dxfId="54" priority="1" stopIfTrue="1" operator="greaterThan">
      <formula>1</formula>
    </cfRule>
  </conditionalFormatting>
  <conditionalFormatting sqref="N40:O43">
    <cfRule type="cellIs" dxfId="53" priority="4" operator="greaterThan">
      <formula>2</formula>
    </cfRule>
  </conditionalFormatting>
  <conditionalFormatting sqref="P40:P43">
    <cfRule type="cellIs" dxfId="52" priority="3" operator="greaterThan">
      <formula>1</formula>
    </cfRule>
  </conditionalFormatting>
  <conditionalFormatting sqref="P5:Q30 P32:Q35">
    <cfRule type="duplicateValues" dxfId="51" priority="47"/>
  </conditionalFormatting>
  <conditionalFormatting sqref="P7:Q30 P32:Q36">
    <cfRule type="duplicateValues" dxfId="50" priority="17"/>
  </conditionalFormatting>
  <pageMargins left="0.7" right="0.7" top="0.75" bottom="0.75" header="0.3" footer="0.3"/>
  <pageSetup paperSize="9" scale="5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50"/>
    <pageSetUpPr fitToPage="1"/>
  </sheetPr>
  <dimension ref="A3:Z52"/>
  <sheetViews>
    <sheetView zoomScale="95" zoomScaleNormal="95" workbookViewId="0">
      <pane xSplit="6" ySplit="5" topLeftCell="N41" activePane="bottomRight" state="frozen"/>
      <selection pane="topRight" activeCell="G1" sqref="G1"/>
      <selection pane="bottomLeft" activeCell="A6" sqref="A6"/>
      <selection pane="bottomRight" activeCell="R4" sqref="R4:Z53"/>
    </sheetView>
  </sheetViews>
  <sheetFormatPr defaultColWidth="11" defaultRowHeight="15.75" x14ac:dyDescent="0.25"/>
  <cols>
    <col min="2" max="5" width="11" hidden="1" customWidth="1"/>
    <col min="6" max="7" width="14.125" customWidth="1"/>
    <col min="8" max="8" width="9.125" customWidth="1"/>
    <col min="9" max="9" width="7.125" customWidth="1"/>
    <col min="10" max="10" width="19.5" bestFit="1" customWidth="1"/>
    <col min="11" max="11" width="6" customWidth="1"/>
    <col min="12" max="12" width="18.875" bestFit="1" customWidth="1"/>
    <col min="13" max="14" width="22.125" customWidth="1"/>
    <col min="15" max="15" width="15.125" customWidth="1"/>
    <col min="16" max="17" width="6.125" bestFit="1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11" hidden="1" customWidth="1"/>
    <col min="26" max="26" width="11.625" customWidth="1"/>
  </cols>
  <sheetData>
    <row r="3" spans="2:26" x14ac:dyDescent="0.25">
      <c r="F3" t="s">
        <v>31</v>
      </c>
      <c r="G3" s="26">
        <v>46188</v>
      </c>
      <c r="H3" t="s">
        <v>41</v>
      </c>
      <c r="U3" s="100" t="s">
        <v>60</v>
      </c>
      <c r="V3" s="100"/>
      <c r="W3" s="1"/>
      <c r="X3" s="100" t="s">
        <v>61</v>
      </c>
      <c r="Y3" s="100"/>
      <c r="Z3" s="1"/>
    </row>
    <row r="4" spans="2:26" ht="16.5" thickBot="1" x14ac:dyDescent="0.3">
      <c r="B4" s="100" t="s">
        <v>60</v>
      </c>
      <c r="C4" s="100"/>
      <c r="D4" s="100" t="s">
        <v>61</v>
      </c>
      <c r="E4" s="100"/>
    </row>
    <row r="5" spans="2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2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2:26" x14ac:dyDescent="0.25">
      <c r="B7">
        <f>I7</f>
        <v>7</v>
      </c>
      <c r="C7">
        <f>K7</f>
        <v>2</v>
      </c>
      <c r="D7">
        <f>P7</f>
        <v>1</v>
      </c>
      <c r="E7">
        <f>Q7</f>
        <v>3</v>
      </c>
      <c r="F7" s="32" t="str">
        <f>VLOOKUP(I7,TEAMS!A3:D56,4,0)</f>
        <v>Monday</v>
      </c>
      <c r="G7" s="25">
        <f>VLOOKUP(F7,$F$40:$G$43,2,FALSE)</f>
        <v>46188</v>
      </c>
      <c r="H7" s="4">
        <v>1</v>
      </c>
      <c r="I7" s="4">
        <v>7</v>
      </c>
      <c r="J7" s="32" t="str">
        <f>VLOOKUP($I7,TEAMS!$A$3:$D$56,2,0)</f>
        <v>Cromer Cobras</v>
      </c>
      <c r="K7" s="4">
        <v>2</v>
      </c>
      <c r="L7" s="4" t="str">
        <f>VLOOKUP($K7,TEAMS!$A$3:$D$56,2,0)</f>
        <v>NU White</v>
      </c>
      <c r="M7" s="4" t="str">
        <f>VLOOKUP($P7,TEAMS!$A$3:$D$56,2,0)</f>
        <v>NU Blue</v>
      </c>
      <c r="N7" s="4" t="str">
        <f>VLOOKUP($Q7,TEAMS!$A$3:$D$56,2,0)</f>
        <v>TB Mustangs</v>
      </c>
      <c r="O7" s="32" t="s">
        <v>113</v>
      </c>
      <c r="P7" s="4">
        <v>1</v>
      </c>
      <c r="Q7" s="4">
        <v>3</v>
      </c>
      <c r="S7" s="5"/>
      <c r="T7" s="4"/>
      <c r="U7" s="4"/>
      <c r="V7" s="4"/>
      <c r="W7" s="4"/>
      <c r="X7" s="4"/>
      <c r="Y7" s="4"/>
      <c r="Z7" s="6"/>
    </row>
    <row r="8" spans="2:26" x14ac:dyDescent="0.25">
      <c r="B8">
        <f>I8</f>
        <v>5</v>
      </c>
      <c r="C8">
        <f>K8</f>
        <v>4</v>
      </c>
      <c r="D8">
        <f t="shared" ref="D8:E30" si="0">P8</f>
        <v>8</v>
      </c>
      <c r="E8">
        <f t="shared" si="0"/>
        <v>11</v>
      </c>
      <c r="F8" s="53" t="s">
        <v>99</v>
      </c>
      <c r="G8" s="25">
        <f>VLOOKUP(F8,$F$40:$G$43,2,FALSE)</f>
        <v>46188</v>
      </c>
      <c r="H8" s="4">
        <v>1</v>
      </c>
      <c r="I8" s="4">
        <v>5</v>
      </c>
      <c r="J8" s="53" t="str">
        <f>VLOOKUP($I8,TEAMS!$A$3:$D$56,2,0)</f>
        <v>TB Racers</v>
      </c>
      <c r="K8" s="4">
        <v>4</v>
      </c>
      <c r="L8" s="4" t="str">
        <f>VLOOKUP($K8,TEAMS!$A$3:$D$56,2,0)</f>
        <v>Stars</v>
      </c>
      <c r="M8" s="4" t="str">
        <f>VLOOKUP($P8,TEAMS!$A$3:$D$56,2,0)</f>
        <v>Jets</v>
      </c>
      <c r="N8" s="4" t="str">
        <f>VLOOKUP($Q8,TEAMS!$A$3:$D$56,2,0)</f>
        <v>TB Colts</v>
      </c>
      <c r="O8" s="53" t="s">
        <v>129</v>
      </c>
      <c r="P8" s="4">
        <v>8</v>
      </c>
      <c r="Q8" s="4">
        <v>11</v>
      </c>
      <c r="S8" s="5"/>
      <c r="T8" s="4"/>
      <c r="U8" s="4"/>
      <c r="V8" s="4"/>
      <c r="W8" s="4"/>
      <c r="X8" s="4"/>
      <c r="Y8" s="4"/>
      <c r="Z8" s="6"/>
    </row>
    <row r="9" spans="2:26" x14ac:dyDescent="0.25">
      <c r="B9">
        <f>I9</f>
        <v>8</v>
      </c>
      <c r="C9">
        <f>K9</f>
        <v>3</v>
      </c>
      <c r="D9">
        <f t="shared" si="0"/>
        <v>2</v>
      </c>
      <c r="E9">
        <f t="shared" si="0"/>
        <v>6</v>
      </c>
      <c r="F9" s="4" t="str">
        <f>VLOOKUP(I9,TEAMS!A5:D56,4,0)</f>
        <v>Wednesday</v>
      </c>
      <c r="G9" s="25">
        <f>VLOOKUP(F9,$F$40:$G$43,2,FALSE)</f>
        <v>46190</v>
      </c>
      <c r="H9" s="4">
        <v>1</v>
      </c>
      <c r="I9" s="4">
        <v>8</v>
      </c>
      <c r="J9" s="4" t="str">
        <f>VLOOKUP($I9,TEAMS!$A$3:$D$56,2,0)</f>
        <v>Jets</v>
      </c>
      <c r="K9" s="4">
        <v>3</v>
      </c>
      <c r="L9" s="4" t="str">
        <f>VLOOKUP($K9,TEAMS!$A$3:$D$56,2,0)</f>
        <v>TB Mustangs</v>
      </c>
      <c r="M9" s="4" t="str">
        <f>VLOOKUP($P9,TEAMS!$A$3:$D$56,2,0)</f>
        <v>NU White</v>
      </c>
      <c r="N9" s="4" t="str">
        <f>VLOOKUP($Q9,TEAMS!$A$3:$D$56,2,0)</f>
        <v>Red Knights</v>
      </c>
      <c r="O9" s="4" t="str">
        <f>VLOOKUP($I9,TEAMS!$A$3:$D$56,3,0)</f>
        <v>UEA</v>
      </c>
      <c r="P9" s="4">
        <v>2</v>
      </c>
      <c r="Q9" s="4">
        <v>6</v>
      </c>
      <c r="S9" s="5"/>
      <c r="T9" s="4"/>
      <c r="U9" s="4"/>
      <c r="V9" s="4"/>
      <c r="W9" s="4"/>
      <c r="X9" s="4"/>
      <c r="Y9" s="4"/>
      <c r="Z9" s="6"/>
    </row>
    <row r="10" spans="2:26" x14ac:dyDescent="0.25">
      <c r="B10">
        <f>I10</f>
        <v>6</v>
      </c>
      <c r="C10">
        <f>K10</f>
        <v>1</v>
      </c>
      <c r="D10">
        <f t="shared" si="0"/>
        <v>4</v>
      </c>
      <c r="E10">
        <f t="shared" si="0"/>
        <v>5</v>
      </c>
      <c r="F10" s="4" t="str">
        <f>VLOOKUP(I10,TEAMS!A3:D56,4,0)</f>
        <v>Tuesday</v>
      </c>
      <c r="G10" s="25">
        <f>VLOOKUP(F10,$F$40:$G$43,2,FALSE)</f>
        <v>46189</v>
      </c>
      <c r="H10" s="4">
        <v>1</v>
      </c>
      <c r="I10" s="4">
        <v>6</v>
      </c>
      <c r="J10" s="4" t="str">
        <f>VLOOKUP($I10,TEAMS!$A$3:$D$56,2,0)</f>
        <v>Red Knights</v>
      </c>
      <c r="K10" s="4">
        <v>1</v>
      </c>
      <c r="L10" s="4" t="str">
        <f>VLOOKUP($K10,TEAMS!$A$3:$D$56,2,0)</f>
        <v>NU Blue</v>
      </c>
      <c r="M10" s="4" t="str">
        <f>VLOOKUP($P10,TEAMS!$A$3:$D$56,2,0)</f>
        <v>Stars</v>
      </c>
      <c r="N10" s="4" t="str">
        <f>VLOOKUP($Q10,TEAMS!$A$3:$D$56,2,0)</f>
        <v>TB Racers</v>
      </c>
      <c r="O10" s="4" t="str">
        <f>VLOOKUP($I10,TEAMS!$A$3:$D$56,3,0)</f>
        <v>Hewett</v>
      </c>
      <c r="P10" s="4">
        <v>4</v>
      </c>
      <c r="Q10" s="4">
        <v>5</v>
      </c>
      <c r="S10" s="5"/>
      <c r="T10" s="4"/>
      <c r="U10" s="4"/>
      <c r="V10" s="4"/>
      <c r="W10" s="4"/>
      <c r="X10" s="4"/>
      <c r="Y10" s="4"/>
      <c r="Z10" s="6"/>
    </row>
    <row r="11" spans="2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2:26" ht="16.5" thickBot="1" x14ac:dyDescent="0.3">
      <c r="B12">
        <f>I12</f>
        <v>9</v>
      </c>
      <c r="C12">
        <f>K12</f>
        <v>11</v>
      </c>
      <c r="D12">
        <f t="shared" si="0"/>
        <v>10</v>
      </c>
      <c r="E12">
        <f t="shared" si="0"/>
        <v>12</v>
      </c>
      <c r="F12" s="4" t="str">
        <f>VLOOKUP(I12,TEAMS!A8:D61,4,0)</f>
        <v>Tuesday</v>
      </c>
      <c r="G12" s="25">
        <f>VLOOKUP(F12,$F$40:$G$43,2,FALSE)</f>
        <v>46189</v>
      </c>
      <c r="H12" s="4">
        <v>2</v>
      </c>
      <c r="I12" s="4">
        <v>9</v>
      </c>
      <c r="J12" s="4" t="str">
        <f>VLOOKUP($I12,TEAMS!$A$3:$D$56,2,0)</f>
        <v>Phoenix</v>
      </c>
      <c r="K12" s="4">
        <v>11</v>
      </c>
      <c r="L12" s="4" t="str">
        <f>VLOOKUP($K12,TEAMS!$A$3:$D$56,2,0)</f>
        <v>TB Colts</v>
      </c>
      <c r="M12" s="4" t="str">
        <f>VLOOKUP($P12,TEAMS!$A$3:$D$56,2,0)</f>
        <v>Black Knights</v>
      </c>
      <c r="N12" s="4" t="str">
        <f>VLOOKUP($Q12,TEAMS!$A$3:$D$56,2,0)</f>
        <v>NU Yellow</v>
      </c>
      <c r="O12" s="4" t="str">
        <f>VLOOKUP($I12,TEAMS!$A$3:$D$56,3,0)</f>
        <v>UEA</v>
      </c>
      <c r="P12" s="4">
        <v>10</v>
      </c>
      <c r="Q12" s="4">
        <v>12</v>
      </c>
      <c r="S12" s="29"/>
      <c r="T12" s="4"/>
      <c r="U12" s="30"/>
      <c r="V12" s="30"/>
      <c r="W12" s="30"/>
      <c r="X12" s="30"/>
      <c r="Y12" s="30"/>
      <c r="Z12" s="31"/>
    </row>
    <row r="13" spans="2:26" x14ac:dyDescent="0.25">
      <c r="B13">
        <f>I13</f>
        <v>10</v>
      </c>
      <c r="C13">
        <f>K13</f>
        <v>12</v>
      </c>
      <c r="D13">
        <f t="shared" si="0"/>
        <v>13</v>
      </c>
      <c r="E13">
        <f t="shared" si="0"/>
        <v>19</v>
      </c>
      <c r="F13" s="4" t="str">
        <f>VLOOKUP(I13,TEAMS!A9:D62,4,0)</f>
        <v>Monday</v>
      </c>
      <c r="G13" s="25">
        <f>VLOOKUP(F13,$F$40:$G$43,2,FALSE)</f>
        <v>46188</v>
      </c>
      <c r="H13" s="4">
        <v>2</v>
      </c>
      <c r="I13" s="4">
        <v>10</v>
      </c>
      <c r="J13" s="4" t="str">
        <f>VLOOKUP($I13,TEAMS!$A$3:$D$56,2,0)</f>
        <v>Black Knights</v>
      </c>
      <c r="K13" s="4">
        <v>12</v>
      </c>
      <c r="L13" s="4" t="str">
        <f>VLOOKUP($K13,TEAMS!$A$3:$D$56,2,0)</f>
        <v>NU Yellow</v>
      </c>
      <c r="M13" s="4" t="str">
        <f>VLOOKUP($P13,TEAMS!$A$3:$D$56,2,0)</f>
        <v>Sonics</v>
      </c>
      <c r="N13" s="4" t="str">
        <f>VLOOKUP($Q13,TEAMS!$A$3:$D$56,2,0)</f>
        <v>Premier</v>
      </c>
      <c r="O13" s="4" t="str">
        <f>VLOOKUP($I13,TEAMS!$A$3:$D$56,3,0)</f>
        <v>Hewett</v>
      </c>
      <c r="P13" s="4">
        <v>13</v>
      </c>
      <c r="Q13" s="4">
        <v>19</v>
      </c>
      <c r="S13" s="10"/>
      <c r="T13" s="11"/>
      <c r="U13" s="11"/>
      <c r="V13" s="11"/>
      <c r="W13" s="11"/>
      <c r="X13" s="11"/>
      <c r="Y13" s="11"/>
      <c r="Z13" s="12"/>
    </row>
    <row r="14" spans="2:26" x14ac:dyDescent="0.25">
      <c r="B14">
        <f>I14</f>
        <v>14</v>
      </c>
      <c r="C14">
        <f>K14</f>
        <v>16</v>
      </c>
      <c r="D14">
        <f t="shared" si="0"/>
        <v>18</v>
      </c>
      <c r="E14">
        <f t="shared" si="0"/>
        <v>34</v>
      </c>
      <c r="F14" s="4" t="str">
        <f>VLOOKUP(I14,TEAMS!A11:D64,4,0)</f>
        <v>Monday</v>
      </c>
      <c r="G14" s="25">
        <f>VLOOKUP(F14,$F$40:$G$43,2,FALSE)</f>
        <v>46188</v>
      </c>
      <c r="H14" s="4">
        <v>2</v>
      </c>
      <c r="I14" s="4">
        <v>14</v>
      </c>
      <c r="J14" s="4" t="str">
        <f>VLOOKUP($I14,TEAMS!$A$3:$D$56,2,0)</f>
        <v>NU Royal</v>
      </c>
      <c r="K14" s="4">
        <v>16</v>
      </c>
      <c r="L14" s="4" t="str">
        <f>VLOOKUP($K14,TEAMS!$A$3:$D$56,2,0)</f>
        <v>Sirens</v>
      </c>
      <c r="M14" s="4" t="str">
        <f>VLOOKUP($P14,TEAMS!$A$3:$D$56,2,0)</f>
        <v>Venus</v>
      </c>
      <c r="N14" s="4" t="str">
        <f>VLOOKUP($Q14,TEAMS!$A$3:$D$56,2,0)</f>
        <v>NU Amber</v>
      </c>
      <c r="O14" s="4" t="str">
        <f>VLOOKUP($I14,TEAMS!$A$3:$D$56,3,0)</f>
        <v>UEA</v>
      </c>
      <c r="P14" s="4">
        <v>18</v>
      </c>
      <c r="Q14" s="4">
        <v>34</v>
      </c>
      <c r="S14" s="5"/>
      <c r="T14" s="4"/>
      <c r="U14" s="4"/>
      <c r="V14" s="4"/>
      <c r="W14" s="4"/>
      <c r="X14" s="4"/>
      <c r="Y14" s="4"/>
      <c r="Z14" s="6"/>
    </row>
    <row r="15" spans="2:26" x14ac:dyDescent="0.25">
      <c r="B15">
        <f>I15</f>
        <v>13</v>
      </c>
      <c r="C15">
        <f>K15</f>
        <v>15</v>
      </c>
      <c r="D15">
        <f t="shared" si="0"/>
        <v>14</v>
      </c>
      <c r="E15">
        <f t="shared" si="0"/>
        <v>16</v>
      </c>
      <c r="F15" s="4" t="str">
        <f>VLOOKUP(I15,TEAMS!A10:D63,4,0)</f>
        <v>Tuesday</v>
      </c>
      <c r="G15" s="25">
        <f>VLOOKUP(F15,$F$40:$G$43,2,FALSE)</f>
        <v>46189</v>
      </c>
      <c r="H15" s="4">
        <v>2</v>
      </c>
      <c r="I15" s="4">
        <v>13</v>
      </c>
      <c r="J15" s="4" t="str">
        <f>VLOOKUP($I15,TEAMS!$A$3:$D$56,2,0)</f>
        <v>Sonics</v>
      </c>
      <c r="K15" s="4">
        <v>15</v>
      </c>
      <c r="L15" s="4" t="str">
        <f>VLOOKUP($K15,TEAMS!$A$3:$D$56,2,0)</f>
        <v>Cliff Park</v>
      </c>
      <c r="M15" s="4" t="str">
        <f>VLOOKUP($P15,TEAMS!$A$3:$D$56,2,0)</f>
        <v>NU Royal</v>
      </c>
      <c r="N15" s="4" t="str">
        <f>VLOOKUP($Q15,TEAMS!$A$3:$D$56,2,0)</f>
        <v>Sirens</v>
      </c>
      <c r="O15" s="4" t="str">
        <f>VLOOKUP($I15,TEAMS!$A$3:$D$56,3,0)</f>
        <v xml:space="preserve">Open </v>
      </c>
      <c r="P15" s="4">
        <v>14</v>
      </c>
      <c r="Q15" s="4">
        <v>16</v>
      </c>
      <c r="S15" s="5"/>
      <c r="T15" s="4"/>
      <c r="U15" s="4"/>
      <c r="V15" s="4"/>
      <c r="W15" s="4"/>
      <c r="X15" s="4"/>
      <c r="Y15" s="4"/>
      <c r="Z15" s="6"/>
    </row>
    <row r="16" spans="2:26" x14ac:dyDescent="0.25">
      <c r="F16" s="4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B17">
        <f>I17</f>
        <v>19</v>
      </c>
      <c r="C17">
        <f>K17</f>
        <v>17</v>
      </c>
      <c r="D17">
        <f t="shared" si="0"/>
        <v>21</v>
      </c>
      <c r="E17">
        <f t="shared" si="0"/>
        <v>23</v>
      </c>
      <c r="F17" s="53" t="str">
        <f>VLOOKUP(I17,TEAMS!A13:D66,4,0)</f>
        <v>Tuesday</v>
      </c>
      <c r="G17" s="25">
        <f>VLOOKUP(F17,$F$40:$G$43,2,FALSE)</f>
        <v>46189</v>
      </c>
      <c r="H17" s="4">
        <v>3</v>
      </c>
      <c r="I17" s="4">
        <v>19</v>
      </c>
      <c r="J17" s="53" t="str">
        <f>VLOOKUP($I17,TEAMS!$A$3:$D$56,2,0)</f>
        <v>Premier</v>
      </c>
      <c r="K17" s="4">
        <v>17</v>
      </c>
      <c r="L17" s="4" t="str">
        <f>VLOOKUP($K17,TEAMS!$A$3:$D$56,2,0)</f>
        <v>Blades</v>
      </c>
      <c r="M17" s="4" t="str">
        <f>VLOOKUP($P17,TEAMS!$A$3:$D$56,2,0)</f>
        <v>Belton</v>
      </c>
      <c r="N17" s="4" t="str">
        <f>VLOOKUP($Q17,TEAMS!$A$3:$D$56,2,0)</f>
        <v>Hotshots</v>
      </c>
      <c r="O17" s="53" t="s">
        <v>113</v>
      </c>
      <c r="P17" s="4">
        <v>21</v>
      </c>
      <c r="Q17" s="4">
        <v>23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B18">
        <f>I18</f>
        <v>18</v>
      </c>
      <c r="C18">
        <f>K18</f>
        <v>20</v>
      </c>
      <c r="D18">
        <f t="shared" si="0"/>
        <v>25</v>
      </c>
      <c r="E18">
        <f t="shared" si="0"/>
        <v>30</v>
      </c>
      <c r="F18" s="4" t="str">
        <f>VLOOKUP(I18,TEAMS!A14:D67,4,0)</f>
        <v>Tuesday</v>
      </c>
      <c r="G18" s="25">
        <f>VLOOKUP(F18,$F$40:$G$43,2,FALSE)</f>
        <v>46189</v>
      </c>
      <c r="H18" s="4">
        <v>3</v>
      </c>
      <c r="I18" s="4">
        <v>18</v>
      </c>
      <c r="J18" s="4" t="str">
        <f>VLOOKUP($I18,TEAMS!$A$3:$D$56,2,0)</f>
        <v>Venus</v>
      </c>
      <c r="K18" s="4">
        <v>20</v>
      </c>
      <c r="L18" s="4" t="str">
        <f>VLOOKUP($K18,TEAMS!$A$3:$D$56,2,0)</f>
        <v>White Knights</v>
      </c>
      <c r="M18" s="4" t="str">
        <f>VLOOKUP($P18,TEAMS!$A$3:$D$56,2,0)</f>
        <v>NU Ruby</v>
      </c>
      <c r="N18" s="4" t="str">
        <f>VLOOKUP($Q18,TEAMS!$A$3:$D$56,2,0)</f>
        <v>Watton Wolves</v>
      </c>
      <c r="O18" s="4" t="str">
        <f>VLOOKUP($I18,TEAMS!$A$3:$D$56,3,0)</f>
        <v>Open</v>
      </c>
      <c r="P18" s="4">
        <v>25</v>
      </c>
      <c r="Q18" s="4">
        <v>30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B19">
        <f>I19</f>
        <v>22</v>
      </c>
      <c r="C19">
        <f>K19</f>
        <v>24</v>
      </c>
      <c r="D19">
        <f t="shared" si="0"/>
        <v>33</v>
      </c>
      <c r="E19">
        <f t="shared" si="0"/>
        <v>38</v>
      </c>
      <c r="F19" s="4" t="str">
        <f>VLOOKUP(I19,TEAMS!A15:D68,4,0)</f>
        <v>Tuesday</v>
      </c>
      <c r="G19" s="25">
        <f>VLOOKUP(F19,$F$40:$G$43,2,FALSE)</f>
        <v>46189</v>
      </c>
      <c r="H19" s="4">
        <v>3</v>
      </c>
      <c r="I19" s="4">
        <v>22</v>
      </c>
      <c r="J19" s="4" t="str">
        <f>VLOOKUP($I19,TEAMS!$A$3:$D$56,2,0)</f>
        <v>Wrens</v>
      </c>
      <c r="K19" s="4">
        <v>24</v>
      </c>
      <c r="L19" s="4" t="str">
        <f>VLOOKUP($K19,TEAMS!$A$3:$D$56,2,0)</f>
        <v>Icenians</v>
      </c>
      <c r="M19" s="4" t="str">
        <f>VLOOKUP($P19,TEAMS!$A$3:$D$56,2,0)</f>
        <v>Hornets</v>
      </c>
      <c r="N19" s="4" t="str">
        <f>VLOOKUP($Q19,TEAMS!$A$3:$D$56,2,0)</f>
        <v>NU Red</v>
      </c>
      <c r="O19" s="4" t="str">
        <f>VLOOKUP($I19,TEAMS!$A$3:$D$56,3,0)</f>
        <v>Open</v>
      </c>
      <c r="P19" s="4">
        <v>33</v>
      </c>
      <c r="Q19" s="4">
        <v>38</v>
      </c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B20">
        <f>I20</f>
        <v>21</v>
      </c>
      <c r="C20">
        <f>K20</f>
        <v>23</v>
      </c>
      <c r="D20">
        <f t="shared" si="0"/>
        <v>9</v>
      </c>
      <c r="E20">
        <f t="shared" si="0"/>
        <v>15</v>
      </c>
      <c r="F20" s="4" t="str">
        <f>VLOOKUP(I20,TEAMS!A16:D69,4,0)</f>
        <v>Monday</v>
      </c>
      <c r="G20" s="25">
        <f>VLOOKUP(F20,$F$40:$G$43,2,FALSE)</f>
        <v>46188</v>
      </c>
      <c r="H20" s="4">
        <v>3</v>
      </c>
      <c r="I20" s="4">
        <v>21</v>
      </c>
      <c r="J20" s="4" t="str">
        <f>VLOOKUP($I20,TEAMS!$A$3:$D$56,2,0)</f>
        <v>Belton</v>
      </c>
      <c r="K20" s="4">
        <v>23</v>
      </c>
      <c r="L20" s="4" t="str">
        <f>VLOOKUP($K20,TEAMS!$A$3:$D$56,2,0)</f>
        <v>Hotshots</v>
      </c>
      <c r="M20" s="4" t="str">
        <f>VLOOKUP($P20,TEAMS!$A$3:$D$56,2,0)</f>
        <v>Phoenix</v>
      </c>
      <c r="N20" s="4" t="str">
        <f>VLOOKUP($Q20,TEAMS!$A$3:$D$56,2,0)</f>
        <v>Cliff Park</v>
      </c>
      <c r="O20" s="4" t="str">
        <f>VLOOKUP($I20,TEAMS!$A$3:$D$56,3,0)</f>
        <v>Open</v>
      </c>
      <c r="P20" s="4">
        <v>9</v>
      </c>
      <c r="Q20" s="4">
        <v>15</v>
      </c>
      <c r="S20" s="7"/>
      <c r="T20" s="8"/>
      <c r="U20" s="8"/>
      <c r="V20" s="8"/>
      <c r="W20" s="8"/>
      <c r="X20" s="8"/>
      <c r="Y20" s="8"/>
      <c r="Z20" s="9"/>
    </row>
    <row r="21" spans="1:26" x14ac:dyDescent="0.25">
      <c r="F21" s="4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B22">
        <f>I22</f>
        <v>31</v>
      </c>
      <c r="C22">
        <f>K22</f>
        <v>26</v>
      </c>
      <c r="D22">
        <f t="shared" si="0"/>
        <v>20</v>
      </c>
      <c r="E22">
        <f t="shared" si="0"/>
        <v>29</v>
      </c>
      <c r="F22" s="4" t="str">
        <f>VLOOKUP(I22,TEAMS!A20:D75,4,0)</f>
        <v>Thursday</v>
      </c>
      <c r="G22" s="25">
        <f>VLOOKUP(F22,$F$40:$G$43,2,FALSE)</f>
        <v>46191</v>
      </c>
      <c r="H22" s="4">
        <v>4</v>
      </c>
      <c r="I22" s="4">
        <v>31</v>
      </c>
      <c r="J22" s="4" t="str">
        <f>VLOOKUP($I22,TEAMS!$A$3:$D$56,2,0)</f>
        <v>Trailblazers</v>
      </c>
      <c r="K22" s="4">
        <v>26</v>
      </c>
      <c r="L22" s="4" t="str">
        <f>VLOOKUP($K22,TEAMS!$A$3:$D$56,2,0)</f>
        <v>TB Shetlands</v>
      </c>
      <c r="M22" s="4" t="str">
        <f>VLOOKUP($P22,TEAMS!$A$3:$D$56,2,0)</f>
        <v>White Knights</v>
      </c>
      <c r="N22" s="4" t="str">
        <f>VLOOKUP($Q22,TEAMS!$A$3:$D$56,2,0)</f>
        <v>NCF Emerald</v>
      </c>
      <c r="O22" s="4" t="str">
        <f>VLOOKUP($I22,TEAMS!$A$3:$D$56,3,0)</f>
        <v>Hellesdon High</v>
      </c>
      <c r="P22" s="4">
        <v>20</v>
      </c>
      <c r="Q22" s="4">
        <v>29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B23">
        <f>I23</f>
        <v>28</v>
      </c>
      <c r="C23">
        <f>K23</f>
        <v>30</v>
      </c>
      <c r="D23">
        <f t="shared" si="0"/>
        <v>17</v>
      </c>
      <c r="E23">
        <f t="shared" si="0"/>
        <v>31</v>
      </c>
      <c r="F23" s="4" t="s">
        <v>100</v>
      </c>
      <c r="G23" s="25">
        <f>VLOOKUP(F23,$F$40:$G$43,2,FALSE)</f>
        <v>46190</v>
      </c>
      <c r="H23" s="4">
        <v>4</v>
      </c>
      <c r="I23" s="4">
        <v>28</v>
      </c>
      <c r="J23" s="4" t="str">
        <f>VLOOKUP($I23,TEAMS!$A$3:$D$56,2,0)</f>
        <v>Hethersett Rockets</v>
      </c>
      <c r="K23" s="4">
        <v>30</v>
      </c>
      <c r="L23" s="4" t="str">
        <f>VLOOKUP($K23,TEAMS!$A$3:$D$56,2,0)</f>
        <v>Watton Wolves</v>
      </c>
      <c r="M23" s="4" t="str">
        <f>VLOOKUP($P23,TEAMS!$A$3:$D$56,2,0)</f>
        <v>Blades</v>
      </c>
      <c r="N23" s="4" t="str">
        <f>VLOOKUP($Q23,TEAMS!$A$3:$D$56,2,0)</f>
        <v>Trailblazers</v>
      </c>
      <c r="O23" s="4" t="str">
        <f>VLOOKUP($I23,TEAMS!$A$3:$D$56,3,0)</f>
        <v>Hellesdon High</v>
      </c>
      <c r="P23" s="4">
        <v>17</v>
      </c>
      <c r="Q23" s="4">
        <v>31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B24">
        <f>I24</f>
        <v>29</v>
      </c>
      <c r="C24">
        <f>K24</f>
        <v>25</v>
      </c>
      <c r="D24">
        <f t="shared" si="0"/>
        <v>37</v>
      </c>
      <c r="E24">
        <f t="shared" si="0"/>
        <v>32</v>
      </c>
      <c r="F24" s="4" t="s">
        <v>100</v>
      </c>
      <c r="G24" s="25">
        <f>VLOOKUP(F24,$F$40:$G$43,2,FALSE)</f>
        <v>46190</v>
      </c>
      <c r="H24" s="4">
        <v>4</v>
      </c>
      <c r="I24" s="4">
        <v>29</v>
      </c>
      <c r="J24" s="4" t="str">
        <f>VLOOKUP($I24,TEAMS!$A$3:$D$56,2,0)</f>
        <v>NCF Emerald</v>
      </c>
      <c r="K24" s="4">
        <v>25</v>
      </c>
      <c r="L24" s="4" t="str">
        <f>VLOOKUP($K24,TEAMS!$A$3:$D$56,2,0)</f>
        <v>NU Ruby</v>
      </c>
      <c r="M24" s="4" t="str">
        <f>VLOOKUP($P24,TEAMS!$A$3:$D$56,2,0)</f>
        <v>First Home Improvements</v>
      </c>
      <c r="N24" s="4" t="str">
        <f>VLOOKUP($Q24,TEAMS!$A$3:$D$56,2,0)</f>
        <v>Red Hot Chillies</v>
      </c>
      <c r="O24" s="4" t="str">
        <f>VLOOKUP($I24,TEAMS!$A$3:$D$56,3,0)</f>
        <v>Hellesdon High</v>
      </c>
      <c r="P24" s="4">
        <v>37</v>
      </c>
      <c r="Q24" s="4">
        <v>32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B25">
        <f>I25</f>
        <v>27</v>
      </c>
      <c r="C25">
        <f>K25</f>
        <v>32</v>
      </c>
      <c r="D25">
        <f t="shared" si="0"/>
        <v>28</v>
      </c>
      <c r="E25">
        <f t="shared" si="0"/>
        <v>26</v>
      </c>
      <c r="F25" s="4" t="s">
        <v>101</v>
      </c>
      <c r="G25" s="25">
        <f>VLOOKUP(F25,$F$40:$G$43,2,FALSE)</f>
        <v>46189</v>
      </c>
      <c r="H25" s="4">
        <v>4</v>
      </c>
      <c r="I25" s="4">
        <v>27</v>
      </c>
      <c r="J25" s="4" t="str">
        <f>VLOOKUP($I25,TEAMS!$A$3:$D$56,2,0)</f>
        <v>Falcons</v>
      </c>
      <c r="K25" s="4">
        <v>32</v>
      </c>
      <c r="L25" s="4" t="str">
        <f>VLOOKUP($K25,TEAMS!$A$3:$D$56,2,0)</f>
        <v>Red Hot Chillies</v>
      </c>
      <c r="M25" s="4" t="str">
        <f>VLOOKUP($P25,TEAMS!$A$3:$D$56,2,0)</f>
        <v>Hethersett Rockets</v>
      </c>
      <c r="N25" s="4" t="str">
        <f>VLOOKUP($Q25,TEAMS!$A$3:$D$56,2,0)</f>
        <v>TB Shetlands</v>
      </c>
      <c r="O25" s="4" t="str">
        <f>VLOOKUP($I25,TEAMS!$A$3:$D$56,3,0)</f>
        <v>City</v>
      </c>
      <c r="P25" s="4">
        <v>28</v>
      </c>
      <c r="Q25" s="4">
        <v>26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F26" s="4"/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A27" s="47"/>
      <c r="B27">
        <f>I27</f>
        <v>39</v>
      </c>
      <c r="C27">
        <f>K27</f>
        <v>34</v>
      </c>
      <c r="D27">
        <f t="shared" si="0"/>
        <v>22</v>
      </c>
      <c r="E27">
        <f t="shared" si="0"/>
        <v>24</v>
      </c>
      <c r="F27" s="53" t="str">
        <f>VLOOKUP(I27,TEAMS!A23:D78,4,0)</f>
        <v>Wednesday</v>
      </c>
      <c r="G27" s="25">
        <f t="shared" ref="G27:G30" si="1">VLOOKUP(F27,$F$40:$G$43,2,FALSE)</f>
        <v>46190</v>
      </c>
      <c r="H27" s="4">
        <v>5</v>
      </c>
      <c r="I27" s="4">
        <v>39</v>
      </c>
      <c r="J27" s="53" t="str">
        <f>VLOOKUP($I27,TEAMS!$A$3:$D$56,2,0)</f>
        <v>Tigers</v>
      </c>
      <c r="K27" s="4">
        <v>34</v>
      </c>
      <c r="L27" s="4" t="str">
        <f>VLOOKUP($K27,TEAMS!$A$3:$D$56,2,0)</f>
        <v>NU Amber</v>
      </c>
      <c r="M27" s="4" t="str">
        <f>VLOOKUP($P27,TEAMS!$A$3:$D$56,2,0)</f>
        <v>Wrens</v>
      </c>
      <c r="N27" s="4" t="str">
        <f>VLOOKUP($Q27,TEAMS!$A$3:$D$56,2,0)</f>
        <v>Icenians</v>
      </c>
      <c r="O27" s="53" t="s">
        <v>0</v>
      </c>
      <c r="P27" s="4">
        <v>22</v>
      </c>
      <c r="Q27" s="4">
        <v>24</v>
      </c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B28">
        <f>I28</f>
        <v>37</v>
      </c>
      <c r="C28">
        <f>K28</f>
        <v>36</v>
      </c>
      <c r="D28">
        <f t="shared" si="0"/>
        <v>39</v>
      </c>
      <c r="E28">
        <f t="shared" si="0"/>
        <v>35</v>
      </c>
      <c r="F28" s="4" t="str">
        <f>VLOOKUP(I28,TEAMS!A24:D79,4,0)</f>
        <v>Monday</v>
      </c>
      <c r="G28" s="25">
        <f t="shared" si="1"/>
        <v>46188</v>
      </c>
      <c r="H28" s="4">
        <v>5</v>
      </c>
      <c r="I28" s="4">
        <v>37</v>
      </c>
      <c r="J28" s="4" t="str">
        <f>VLOOKUP($I28,TEAMS!$A$3:$D$56,2,0)</f>
        <v>First Home Improvements</v>
      </c>
      <c r="K28" s="4">
        <v>36</v>
      </c>
      <c r="L28" s="4" t="str">
        <f>VLOOKUP($K28,TEAMS!$A$3:$D$56,2,0)</f>
        <v>TB Fillies</v>
      </c>
      <c r="M28" s="4" t="str">
        <f>VLOOKUP($P28,TEAMS!$A$3:$D$56,2,0)</f>
        <v>Tigers</v>
      </c>
      <c r="N28" s="4" t="str">
        <f>VLOOKUP($Q28,TEAMS!$A$3:$D$56,2,0)</f>
        <v>Gems</v>
      </c>
      <c r="O28" s="4" t="str">
        <f>VLOOKUP($I28,TEAMS!$A$3:$D$56,3,0)</f>
        <v>Open</v>
      </c>
      <c r="P28" s="4">
        <v>39</v>
      </c>
      <c r="Q28" s="4">
        <v>35</v>
      </c>
      <c r="S28" s="7"/>
      <c r="T28" s="8"/>
      <c r="U28" s="8"/>
      <c r="V28" s="8"/>
      <c r="W28" s="8"/>
      <c r="X28" s="8"/>
      <c r="Y28" s="8"/>
      <c r="Z28" s="9"/>
    </row>
    <row r="29" spans="1:26" x14ac:dyDescent="0.25">
      <c r="B29">
        <f>I29</f>
        <v>40</v>
      </c>
      <c r="C29">
        <f>K29</f>
        <v>35</v>
      </c>
      <c r="D29">
        <f t="shared" si="0"/>
        <v>0</v>
      </c>
      <c r="E29">
        <f t="shared" si="0"/>
        <v>0</v>
      </c>
      <c r="F29" s="4">
        <f>VLOOKUP(I29,TEAMS!A25:D80,4,0)</f>
        <v>0</v>
      </c>
      <c r="G29" s="25" t="e">
        <f t="shared" si="1"/>
        <v>#N/A</v>
      </c>
      <c r="H29" s="4">
        <v>5</v>
      </c>
      <c r="I29" s="4">
        <v>40</v>
      </c>
      <c r="J29" s="4" t="str">
        <f>VLOOKUP($I29,TEAMS!$A$3:$D$56,2,0)</f>
        <v>BYE WEEK</v>
      </c>
      <c r="K29" s="4">
        <v>35</v>
      </c>
      <c r="L29" s="4" t="str">
        <f>VLOOKUP($K29,TEAMS!$A$3:$D$56,2,0)</f>
        <v>Gems</v>
      </c>
      <c r="M29" s="4" t="e">
        <f>VLOOKUP($P29,TEAMS!$A$3:$D$56,2,0)</f>
        <v>#N/A</v>
      </c>
      <c r="N29" s="4" t="e">
        <f>VLOOKUP($Q29,TEAMS!$A$3:$D$56,2,0)</f>
        <v>#N/A</v>
      </c>
      <c r="O29" s="4">
        <f>VLOOKUP($I29,TEAMS!$A$3:$D$56,3,0)</f>
        <v>0</v>
      </c>
      <c r="P29" s="4"/>
      <c r="Q29" s="4"/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B30">
        <f>I30</f>
        <v>38</v>
      </c>
      <c r="C30">
        <f>K30</f>
        <v>33</v>
      </c>
      <c r="D30">
        <f t="shared" si="0"/>
        <v>45</v>
      </c>
      <c r="E30">
        <f t="shared" si="0"/>
        <v>44</v>
      </c>
      <c r="F30" s="4" t="str">
        <f>VLOOKUP(I30,TEAMS!A26:D81,4,0)</f>
        <v>Monday</v>
      </c>
      <c r="G30" s="25">
        <f t="shared" si="1"/>
        <v>46188</v>
      </c>
      <c r="H30" s="4">
        <v>5</v>
      </c>
      <c r="I30" s="4">
        <v>38</v>
      </c>
      <c r="J30" s="4" t="str">
        <f>VLOOKUP($I30,TEAMS!$A$3:$D$56,2,0)</f>
        <v>NU Red</v>
      </c>
      <c r="K30" s="4">
        <v>33</v>
      </c>
      <c r="L30" s="4" t="str">
        <f>VLOOKUP($K30,TEAMS!$A$3:$D$56,2,0)</f>
        <v>Hornets</v>
      </c>
      <c r="M30" s="4" t="str">
        <f>VLOOKUP($P30,TEAMS!$A$3:$D$56,2,0)</f>
        <v>NCF Onyx</v>
      </c>
      <c r="N30" s="4" t="str">
        <f>VLOOKUP($Q30,TEAMS!$A$3:$D$56,2,0)</f>
        <v>Cromer Vipers</v>
      </c>
      <c r="O30" s="4" t="str">
        <f>VLOOKUP($I30,TEAMS!$A$3:$D$56,3,0)</f>
        <v>UEA</v>
      </c>
      <c r="P30" s="4">
        <v>45</v>
      </c>
      <c r="Q30" s="4">
        <v>44</v>
      </c>
      <c r="S30" s="5"/>
      <c r="T30" s="4"/>
      <c r="U30" s="4"/>
      <c r="V30" s="4"/>
      <c r="W30" s="4"/>
      <c r="X30" s="4"/>
      <c r="Y30" s="4"/>
      <c r="Z30" s="6"/>
    </row>
    <row r="31" spans="1:26" x14ac:dyDescent="0.25">
      <c r="B31">
        <f>I32</f>
        <v>47</v>
      </c>
      <c r="C31">
        <f>K32</f>
        <v>42</v>
      </c>
      <c r="D31">
        <f>P32</f>
        <v>0</v>
      </c>
      <c r="E31">
        <f t="shared" ref="E31:E33" si="2">Q31</f>
        <v>0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B32">
        <f>I33</f>
        <v>45</v>
      </c>
      <c r="C32">
        <f>K33</f>
        <v>44</v>
      </c>
      <c r="D32">
        <f>P33</f>
        <v>27</v>
      </c>
      <c r="E32">
        <f t="shared" si="2"/>
        <v>0</v>
      </c>
      <c r="F32" s="4">
        <f>VLOOKUP(I32,TEAMS!A27:D82,4,0)</f>
        <v>0</v>
      </c>
      <c r="G32" s="25" t="e">
        <f>VLOOKUP(F32,$F$40:$G$43,2,FALSE)</f>
        <v>#N/A</v>
      </c>
      <c r="H32" s="4">
        <v>6</v>
      </c>
      <c r="I32" s="4">
        <v>47</v>
      </c>
      <c r="J32" s="4" t="str">
        <f>VLOOKUP($I32,TEAMS!$A$3:$D$56,2,0)</f>
        <v>BYE WEEK</v>
      </c>
      <c r="K32" s="4">
        <v>42</v>
      </c>
      <c r="L32" s="4" t="str">
        <f>VLOOKUP($K32,TEAMS!$A$3:$D$56,2,0)</f>
        <v>TB Ponies</v>
      </c>
      <c r="M32" s="4" t="e">
        <f>VLOOKUP($P32,TEAMS!$A$3:$D$56,2,0)</f>
        <v>#N/A</v>
      </c>
      <c r="N32" s="4" t="e">
        <f>VLOOKUP($Q31,TEAMS!$A$3:$D$56,2,0)</f>
        <v>#N/A</v>
      </c>
      <c r="O32" s="4">
        <f>VLOOKUP($I32,TEAMS!$A$3:$D$56,3,0)</f>
        <v>0</v>
      </c>
      <c r="P32" s="4"/>
      <c r="Q32" s="4"/>
      <c r="S32" s="5"/>
      <c r="T32" s="4"/>
      <c r="U32" s="4"/>
      <c r="V32" s="4"/>
      <c r="W32" s="4"/>
      <c r="X32" s="4"/>
      <c r="Y32" s="4"/>
      <c r="Z32" s="6"/>
    </row>
    <row r="33" spans="2:26" x14ac:dyDescent="0.25">
      <c r="B33">
        <f>I34</f>
        <v>48</v>
      </c>
      <c r="C33">
        <f>K34</f>
        <v>43</v>
      </c>
      <c r="D33">
        <f>P34</f>
        <v>0</v>
      </c>
      <c r="E33">
        <f t="shared" si="2"/>
        <v>36</v>
      </c>
      <c r="F33" s="4" t="s">
        <v>100</v>
      </c>
      <c r="G33" s="25">
        <f>VLOOKUP(F33,$F$40:$G$43,2,FALSE)</f>
        <v>46190</v>
      </c>
      <c r="H33" s="4">
        <v>6</v>
      </c>
      <c r="I33" s="4">
        <v>45</v>
      </c>
      <c r="J33" s="4" t="str">
        <f>VLOOKUP($I33,TEAMS!$A$3:$D$56,2,0)</f>
        <v>NCF Onyx</v>
      </c>
      <c r="K33" s="4">
        <v>44</v>
      </c>
      <c r="L33" s="4" t="str">
        <f>VLOOKUP($K33,TEAMS!$A$3:$D$56,2,0)</f>
        <v>Cromer Vipers</v>
      </c>
      <c r="M33" s="4" t="str">
        <f>VLOOKUP($P33,TEAMS!$A$3:$D$56,2,0)</f>
        <v>Falcons</v>
      </c>
      <c r="N33" s="4" t="e">
        <f>VLOOKUP($Q32,TEAMS!$A$3:$D$56,2,0)</f>
        <v>#N/A</v>
      </c>
      <c r="O33" s="4" t="str">
        <f>VLOOKUP($I33,TEAMS!$A$3:$D$56,3,0)</f>
        <v>Hellesdon High</v>
      </c>
      <c r="P33" s="4">
        <v>27</v>
      </c>
      <c r="Q33" s="4">
        <v>36</v>
      </c>
      <c r="S33" s="5"/>
      <c r="T33" s="4"/>
      <c r="U33" s="4"/>
      <c r="V33" s="4"/>
      <c r="W33" s="4"/>
      <c r="X33" s="4"/>
      <c r="Y33" s="4"/>
      <c r="Z33" s="6"/>
    </row>
    <row r="34" spans="2:26" x14ac:dyDescent="0.25">
      <c r="F34" s="4">
        <f>VLOOKUP(I34,TEAMS!A29:D84,4,0)</f>
        <v>0</v>
      </c>
      <c r="G34" s="25" t="e">
        <f>VLOOKUP(F34,$F$40:$G$43,2,FALSE)</f>
        <v>#N/A</v>
      </c>
      <c r="H34" s="4">
        <v>6</v>
      </c>
      <c r="I34" s="4">
        <v>48</v>
      </c>
      <c r="J34" s="4" t="str">
        <f>VLOOKUP($I34,TEAMS!$A$3:$D$56,2,0)</f>
        <v>BYE WEEK</v>
      </c>
      <c r="K34" s="4">
        <v>43</v>
      </c>
      <c r="L34" s="4" t="str">
        <f>VLOOKUP($K34,TEAMS!$A$3:$D$56,2,0)</f>
        <v xml:space="preserve">Trowse  </v>
      </c>
      <c r="M34" s="4" t="e">
        <f>VLOOKUP($P34,TEAMS!$A$3:$D$56,2,0)</f>
        <v>#N/A</v>
      </c>
      <c r="N34" s="4" t="str">
        <f>VLOOKUP($Q33,TEAMS!$A$3:$D$56,2,0)</f>
        <v>TB Fillies</v>
      </c>
      <c r="O34" s="4">
        <f>VLOOKUP($I34,TEAMS!$A$3:$D$56,3,0)</f>
        <v>0</v>
      </c>
      <c r="P34" s="4"/>
      <c r="Q34" s="4"/>
      <c r="S34" s="5"/>
      <c r="T34" s="4"/>
      <c r="U34" s="4"/>
      <c r="V34" s="4"/>
      <c r="W34" s="4"/>
      <c r="X34" s="4"/>
      <c r="Y34" s="4"/>
      <c r="Z34" s="6"/>
    </row>
    <row r="35" spans="2:26" x14ac:dyDescent="0.25">
      <c r="F35" s="4" t="str">
        <f>VLOOKUP(I35,TEAMS!A30:D85,4,0)</f>
        <v>Monday</v>
      </c>
      <c r="G35" s="25">
        <f>VLOOKUP(F35,$F$40:$G$43,2,FALSE)</f>
        <v>46188</v>
      </c>
      <c r="H35" s="4">
        <v>6</v>
      </c>
      <c r="I35" s="4">
        <v>41</v>
      </c>
      <c r="J35" s="4" t="str">
        <f>VLOOKUP($I35,TEAMS!$A$3:$D$56,2,0)</f>
        <v>Dragons</v>
      </c>
      <c r="K35" s="4">
        <v>46</v>
      </c>
      <c r="L35" s="4" t="str">
        <f>VLOOKUP($K35,TEAMS!$A$3:$D$56,2,0)</f>
        <v>Doves</v>
      </c>
      <c r="M35" s="4" t="str">
        <f>VLOOKUP($P35,TEAMS!$A$3:$D$56,2,0)</f>
        <v>TB Ponies</v>
      </c>
      <c r="N35" s="4" t="e">
        <f>VLOOKUP($Q34,TEAMS!$A$3:$D$56,2,0)</f>
        <v>#N/A</v>
      </c>
      <c r="O35" s="4" t="str">
        <f>VLOOKUP($I35,TEAMS!$A$3:$D$56,3,0)</f>
        <v>Hellesdon High</v>
      </c>
      <c r="P35" s="4">
        <v>42</v>
      </c>
      <c r="Q35" s="4">
        <v>43</v>
      </c>
      <c r="S35" s="5"/>
      <c r="T35" s="4"/>
      <c r="U35" s="4"/>
      <c r="V35" s="4"/>
      <c r="W35" s="4"/>
      <c r="X35" s="4"/>
      <c r="Y35" s="4"/>
      <c r="Z35" s="6"/>
    </row>
    <row r="36" spans="2:26" ht="16.5" thickBot="1" x14ac:dyDescent="0.3">
      <c r="G36" s="3"/>
      <c r="S36" s="29"/>
      <c r="T36" s="30"/>
      <c r="U36" s="30"/>
      <c r="V36" s="30"/>
      <c r="W36" s="30"/>
      <c r="X36" s="30"/>
      <c r="Y36" s="30"/>
      <c r="Z36" s="31"/>
    </row>
    <row r="37" spans="2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2:26" x14ac:dyDescent="0.25">
      <c r="S38" s="5"/>
      <c r="T38" s="4"/>
      <c r="U38" s="4"/>
      <c r="V38" s="4"/>
      <c r="W38" s="4"/>
      <c r="X38" s="4"/>
      <c r="Y38" s="4"/>
      <c r="Z38" s="6"/>
    </row>
    <row r="39" spans="2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129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2:26" x14ac:dyDescent="0.25">
      <c r="F40" s="4" t="s">
        <v>4</v>
      </c>
      <c r="G40" s="25">
        <f>G3</f>
        <v>46188</v>
      </c>
      <c r="H40" s="4">
        <f t="shared" ref="H40:M43" si="3">COUNTIFS($O$7:$O$35,H$39,$F$7:$F$35,$F40)</f>
        <v>2</v>
      </c>
      <c r="I40" s="62">
        <f t="shared" si="3"/>
        <v>0</v>
      </c>
      <c r="J40" s="4">
        <f t="shared" si="3"/>
        <v>1</v>
      </c>
      <c r="K40" s="4">
        <f t="shared" si="3"/>
        <v>2</v>
      </c>
      <c r="L40" s="4">
        <f t="shared" si="3"/>
        <v>0</v>
      </c>
      <c r="M40" s="62">
        <f t="shared" si="3"/>
        <v>0</v>
      </c>
      <c r="N40" s="4">
        <f>COUNTIFS($O$7:$O$35,N$39,$F$7:$F$35,$F40)</f>
        <v>2</v>
      </c>
      <c r="O40" s="4">
        <f t="shared" ref="O40:P43" si="4">COUNTIFS($O$7:$O$35,O$39,$F$7:$F$35,$F40)</f>
        <v>1</v>
      </c>
      <c r="P40" s="4">
        <f t="shared" si="4"/>
        <v>0</v>
      </c>
      <c r="Q40">
        <f>SUM(H40:P40)</f>
        <v>8</v>
      </c>
      <c r="S40" s="5"/>
      <c r="T40" s="4"/>
      <c r="U40" s="4"/>
      <c r="V40" s="4"/>
      <c r="W40" s="4"/>
      <c r="X40" s="4"/>
      <c r="Y40" s="4"/>
      <c r="Z40" s="6"/>
    </row>
    <row r="41" spans="2:26" x14ac:dyDescent="0.25">
      <c r="F41" s="4" t="s">
        <v>3</v>
      </c>
      <c r="G41" s="25">
        <f>G3+1</f>
        <v>46189</v>
      </c>
      <c r="H41" s="4">
        <f t="shared" si="3"/>
        <v>1</v>
      </c>
      <c r="I41" s="62">
        <f t="shared" si="3"/>
        <v>0</v>
      </c>
      <c r="J41" s="4">
        <f t="shared" si="3"/>
        <v>1</v>
      </c>
      <c r="K41" s="4">
        <v>3</v>
      </c>
      <c r="L41" s="4">
        <f t="shared" si="3"/>
        <v>1</v>
      </c>
      <c r="M41" s="62">
        <f t="shared" si="3"/>
        <v>0</v>
      </c>
      <c r="N41" s="4">
        <f>COUNTIFS($O$7:$O$35,N$39,$F$7:$F$35,$F41)</f>
        <v>1</v>
      </c>
      <c r="O41" s="4">
        <f t="shared" si="4"/>
        <v>0</v>
      </c>
      <c r="P41" s="4">
        <f t="shared" si="4"/>
        <v>0</v>
      </c>
      <c r="Q41">
        <f>SUM(H41:P41)</f>
        <v>7</v>
      </c>
      <c r="S41" s="5"/>
      <c r="T41" s="4"/>
      <c r="U41" s="4"/>
      <c r="V41" s="4"/>
      <c r="W41" s="4"/>
      <c r="X41" s="4"/>
      <c r="Y41" s="4"/>
      <c r="Z41" s="6"/>
    </row>
    <row r="42" spans="2:26" x14ac:dyDescent="0.25">
      <c r="F42" s="4" t="s">
        <v>1</v>
      </c>
      <c r="G42" s="25">
        <f>G3+2</f>
        <v>46190</v>
      </c>
      <c r="H42" s="4">
        <f t="shared" si="3"/>
        <v>2</v>
      </c>
      <c r="I42" s="62">
        <f t="shared" si="3"/>
        <v>0</v>
      </c>
      <c r="J42" s="4">
        <f t="shared" si="3"/>
        <v>0</v>
      </c>
      <c r="K42" s="4">
        <f t="shared" si="3"/>
        <v>0</v>
      </c>
      <c r="L42" s="4">
        <f t="shared" si="3"/>
        <v>0</v>
      </c>
      <c r="M42" s="62">
        <f t="shared" si="3"/>
        <v>0</v>
      </c>
      <c r="N42" s="4">
        <f>COUNTIFS($O$7:$O$35,N$39,$F$7:$F$35,$F42)</f>
        <v>3</v>
      </c>
      <c r="O42" s="4">
        <f t="shared" si="4"/>
        <v>0</v>
      </c>
      <c r="P42" s="32">
        <f t="shared" si="4"/>
        <v>0</v>
      </c>
      <c r="Q42">
        <f>SUM(H42:P42)</f>
        <v>5</v>
      </c>
      <c r="S42" s="5"/>
      <c r="T42" s="4"/>
      <c r="U42" s="4"/>
      <c r="V42" s="4"/>
      <c r="W42" s="4"/>
      <c r="X42" s="4"/>
      <c r="Y42" s="4"/>
      <c r="Z42" s="6"/>
    </row>
    <row r="43" spans="2:26" x14ac:dyDescent="0.25">
      <c r="F43" s="4" t="s">
        <v>2</v>
      </c>
      <c r="G43" s="25">
        <f>G3+3</f>
        <v>46191</v>
      </c>
      <c r="H43" s="4">
        <f t="shared" si="3"/>
        <v>0</v>
      </c>
      <c r="I43" s="62">
        <f t="shared" si="3"/>
        <v>0</v>
      </c>
      <c r="J43" s="4">
        <f t="shared" si="3"/>
        <v>0</v>
      </c>
      <c r="K43" s="32">
        <f t="shared" si="3"/>
        <v>0</v>
      </c>
      <c r="L43" s="4">
        <f t="shared" si="3"/>
        <v>0</v>
      </c>
      <c r="M43" s="62">
        <f t="shared" si="3"/>
        <v>0</v>
      </c>
      <c r="N43" s="4">
        <f>COUNTIFS($O$7:$O$35,N$39,$F$7:$F$35,$F43)</f>
        <v>1</v>
      </c>
      <c r="O43" s="4">
        <f t="shared" si="4"/>
        <v>0</v>
      </c>
      <c r="P43" s="4">
        <f t="shared" si="4"/>
        <v>0</v>
      </c>
      <c r="Q43">
        <f>SUM(H43:P43)</f>
        <v>1</v>
      </c>
      <c r="S43" s="5"/>
      <c r="T43" s="4"/>
      <c r="U43" s="4"/>
      <c r="V43" s="4"/>
      <c r="W43" s="4"/>
      <c r="X43" s="4"/>
      <c r="Y43" s="4"/>
      <c r="Z43" s="6"/>
    </row>
    <row r="44" spans="2:26" ht="16.5" thickBot="1" x14ac:dyDescent="0.3">
      <c r="Q44">
        <f>SUM(Q40:Q43)</f>
        <v>21</v>
      </c>
      <c r="S44" s="7"/>
      <c r="T44" s="8"/>
      <c r="U44" s="8"/>
      <c r="V44" s="8"/>
      <c r="W44" s="8"/>
      <c r="X44" s="8"/>
      <c r="Y44" s="8"/>
      <c r="Z44" s="9"/>
    </row>
    <row r="45" spans="2:26" x14ac:dyDescent="0.25">
      <c r="S45" s="10"/>
      <c r="T45" s="11"/>
      <c r="U45" s="11"/>
      <c r="V45" s="11"/>
      <c r="W45" s="11"/>
      <c r="X45" s="11"/>
      <c r="Y45" s="11"/>
      <c r="Z45" s="12"/>
    </row>
    <row r="46" spans="2:26" x14ac:dyDescent="0.25">
      <c r="S46" s="5"/>
      <c r="T46" s="4"/>
      <c r="U46" s="4"/>
      <c r="V46" s="4"/>
      <c r="W46" s="4"/>
      <c r="X46" s="4"/>
      <c r="Y46" s="4"/>
      <c r="Z46" s="6"/>
    </row>
    <row r="47" spans="2:26" x14ac:dyDescent="0.25">
      <c r="S47" s="5"/>
      <c r="T47" s="4"/>
      <c r="U47" s="4"/>
      <c r="V47" s="4"/>
      <c r="W47" s="4"/>
      <c r="X47" s="4"/>
      <c r="Y47" s="4"/>
      <c r="Z47" s="6"/>
    </row>
    <row r="48" spans="2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54"/>
      <c r="U50" s="54"/>
      <c r="V50" s="54"/>
      <c r="W50" s="54"/>
      <c r="X50" s="54"/>
      <c r="Y50" s="54"/>
      <c r="Z50" s="60"/>
    </row>
    <row r="51" spans="19:26" x14ac:dyDescent="0.25">
      <c r="S51" s="5"/>
      <c r="T51" s="54"/>
      <c r="U51" s="54"/>
      <c r="V51" s="54"/>
      <c r="W51" s="54"/>
      <c r="X51" s="54"/>
      <c r="Y51" s="54"/>
      <c r="Z51" s="60"/>
    </row>
    <row r="52" spans="19:26" ht="16.5" thickBot="1" x14ac:dyDescent="0.3">
      <c r="S52" s="7"/>
      <c r="T52" s="54"/>
      <c r="U52" s="54"/>
      <c r="V52" s="54"/>
      <c r="W52" s="54"/>
      <c r="X52" s="54"/>
      <c r="Y52" s="54"/>
      <c r="Z52" s="60"/>
    </row>
  </sheetData>
  <sortState xmlns:xlrd2="http://schemas.microsoft.com/office/spreadsheetml/2017/richdata2" ref="F7:P39">
    <sortCondition ref="H7:H39"/>
    <sortCondition ref="G7:G39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49" priority="11" operator="greaterThan">
      <formula>4</formula>
    </cfRule>
  </conditionalFormatting>
  <conditionalFormatting sqref="I40:I43">
    <cfRule type="cellIs" dxfId="48" priority="10" operator="greaterThan">
      <formula>2</formula>
    </cfRule>
  </conditionalFormatting>
  <conditionalFormatting sqref="J40:J43">
    <cfRule type="cellIs" dxfId="47" priority="9" stopIfTrue="1" operator="greaterThan">
      <formula>1</formula>
    </cfRule>
  </conditionalFormatting>
  <conditionalFormatting sqref="K40:K42">
    <cfRule type="cellIs" dxfId="46" priority="8" operator="greaterThan">
      <formula>3</formula>
    </cfRule>
  </conditionalFormatting>
  <conditionalFormatting sqref="K43">
    <cfRule type="cellIs" dxfId="45" priority="7" operator="greaterThan">
      <formula>0</formula>
    </cfRule>
  </conditionalFormatting>
  <conditionalFormatting sqref="L40:L42">
    <cfRule type="cellIs" dxfId="44" priority="6" operator="greaterThan">
      <formula>4</formula>
    </cfRule>
  </conditionalFormatting>
  <conditionalFormatting sqref="L43">
    <cfRule type="cellIs" dxfId="43" priority="2" stopIfTrue="1" operator="greaterThan">
      <formula>4</formula>
    </cfRule>
  </conditionalFormatting>
  <conditionalFormatting sqref="M40:M43">
    <cfRule type="cellIs" dxfId="42" priority="1" stopIfTrue="1" operator="greaterThan">
      <formula>1</formula>
    </cfRule>
  </conditionalFormatting>
  <conditionalFormatting sqref="N40:O43">
    <cfRule type="cellIs" dxfId="41" priority="4" operator="greaterThan">
      <formula>2</formula>
    </cfRule>
  </conditionalFormatting>
  <conditionalFormatting sqref="P40:P43">
    <cfRule type="cellIs" dxfId="40" priority="3" operator="greaterThan">
      <formula>1</formula>
    </cfRule>
  </conditionalFormatting>
  <conditionalFormatting sqref="P5:Q30 Q31:Q33 P32:P34">
    <cfRule type="duplicateValues" dxfId="39" priority="16"/>
  </conditionalFormatting>
  <conditionalFormatting sqref="P7:Q30 P32:P35 Q31:Q35">
    <cfRule type="duplicateValues" dxfId="38" priority="17"/>
  </conditionalFormatting>
  <conditionalFormatting sqref="P7:Q30 P36:Q36 Q31:Q35 P32:P35">
    <cfRule type="duplicateValues" dxfId="37" priority="40"/>
  </conditionalFormatting>
  <pageMargins left="0.7" right="0.7" top="0.75" bottom="0.75" header="0.3" footer="0.3"/>
  <pageSetup paperSize="9" scale="77" orientation="landscape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50"/>
    <pageSetUpPr fitToPage="1"/>
  </sheetPr>
  <dimension ref="A3:Z52"/>
  <sheetViews>
    <sheetView zoomScale="87" zoomScaleNormal="87" workbookViewId="0">
      <pane xSplit="6" ySplit="5" topLeftCell="K40" activePane="bottomRight" state="frozen"/>
      <selection pane="topRight" activeCell="G1" sqref="G1"/>
      <selection pane="bottomLeft" activeCell="A6" sqref="A6"/>
      <selection pane="bottomRight" activeCell="R4" sqref="R4:Z54"/>
    </sheetView>
  </sheetViews>
  <sheetFormatPr defaultColWidth="11" defaultRowHeight="15.75" x14ac:dyDescent="0.25"/>
  <cols>
    <col min="2" max="5" width="11" hidden="1" customWidth="1"/>
    <col min="6" max="6" width="14.125" customWidth="1"/>
    <col min="7" max="7" width="15.875" customWidth="1"/>
    <col min="8" max="8" width="9.125" customWidth="1"/>
    <col min="9" max="9" width="10.625" bestFit="1" customWidth="1"/>
    <col min="10" max="10" width="19.5" bestFit="1" customWidth="1"/>
    <col min="11" max="11" width="6" customWidth="1"/>
    <col min="12" max="12" width="21" bestFit="1" customWidth="1"/>
    <col min="13" max="14" width="21" customWidth="1"/>
    <col min="15" max="15" width="15.125" customWidth="1"/>
    <col min="16" max="17" width="6.125" bestFit="1" customWidth="1"/>
    <col min="18" max="18" width="8.375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11" hidden="1" customWidth="1"/>
    <col min="26" max="26" width="11.625" customWidth="1"/>
  </cols>
  <sheetData>
    <row r="3" spans="2:26" x14ac:dyDescent="0.25">
      <c r="F3" t="s">
        <v>31</v>
      </c>
      <c r="G3" s="26">
        <v>46195</v>
      </c>
      <c r="H3" t="s">
        <v>42</v>
      </c>
      <c r="U3" s="100" t="s">
        <v>60</v>
      </c>
      <c r="V3" s="100"/>
      <c r="W3" s="1"/>
      <c r="X3" s="100" t="s">
        <v>61</v>
      </c>
      <c r="Y3" s="100"/>
      <c r="Z3" s="1"/>
    </row>
    <row r="4" spans="2:26" ht="16.5" thickBot="1" x14ac:dyDescent="0.3">
      <c r="B4" s="100" t="s">
        <v>60</v>
      </c>
      <c r="C4" s="100"/>
      <c r="D4" s="100" t="s">
        <v>61</v>
      </c>
      <c r="E4" s="100"/>
    </row>
    <row r="5" spans="2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2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2:26" x14ac:dyDescent="0.25">
      <c r="B7">
        <f>I7</f>
        <v>5</v>
      </c>
      <c r="C7">
        <f>K7</f>
        <v>6</v>
      </c>
      <c r="D7">
        <f>P7</f>
        <v>1</v>
      </c>
      <c r="E7">
        <f>Q7</f>
        <v>8</v>
      </c>
      <c r="F7" s="53" t="s">
        <v>99</v>
      </c>
      <c r="G7" s="25">
        <f>VLOOKUP(F7,$F$40:$G$43,2,FALSE)</f>
        <v>46195</v>
      </c>
      <c r="H7" s="4">
        <v>1</v>
      </c>
      <c r="I7" s="4">
        <v>5</v>
      </c>
      <c r="J7" s="53" t="str">
        <f>VLOOKUP($I7,TEAMS!$A$3:$D$56,2,0)</f>
        <v>TB Racers</v>
      </c>
      <c r="K7" s="4">
        <v>6</v>
      </c>
      <c r="L7" s="4" t="str">
        <f>VLOOKUP($K7,TEAMS!$A$3:$D$56,2,0)</f>
        <v>Red Knights</v>
      </c>
      <c r="M7" s="4" t="str">
        <f>VLOOKUP($P7,TEAMS!$A$3:$D$56,2,0)</f>
        <v>NU Blue</v>
      </c>
      <c r="N7" s="4" t="str">
        <f>VLOOKUP($Q7,TEAMS!$A$3:$D$56,2,0)</f>
        <v>Jets</v>
      </c>
      <c r="O7" s="53" t="s">
        <v>129</v>
      </c>
      <c r="P7" s="4">
        <v>1</v>
      </c>
      <c r="Q7" s="4">
        <v>8</v>
      </c>
      <c r="S7" s="5"/>
      <c r="T7" s="4"/>
      <c r="U7" s="4"/>
      <c r="V7" s="4"/>
      <c r="W7" s="4"/>
      <c r="X7" s="4"/>
      <c r="Y7" s="4"/>
      <c r="Z7" s="6"/>
    </row>
    <row r="8" spans="2:26" x14ac:dyDescent="0.25">
      <c r="B8">
        <f>I8</f>
        <v>1</v>
      </c>
      <c r="C8">
        <f>K8</f>
        <v>8</v>
      </c>
      <c r="D8">
        <f t="shared" ref="D8:E30" si="0">P8</f>
        <v>3</v>
      </c>
      <c r="E8">
        <f t="shared" si="0"/>
        <v>23</v>
      </c>
      <c r="F8" s="4" t="str">
        <f>VLOOKUP(I8,TEAMS!A3:D56,4,0)</f>
        <v>Wednesday</v>
      </c>
      <c r="G8" s="25">
        <f>VLOOKUP(F8,$F$40:$G$43,2,FALSE)</f>
        <v>46197</v>
      </c>
      <c r="H8" s="4">
        <v>1</v>
      </c>
      <c r="I8" s="4">
        <v>1</v>
      </c>
      <c r="J8" s="4" t="str">
        <f>VLOOKUP($I8,TEAMS!$A$3:$D$56,2,0)</f>
        <v>NU Blue</v>
      </c>
      <c r="K8" s="4">
        <v>8</v>
      </c>
      <c r="L8" s="4" t="str">
        <f>VLOOKUP($K8,TEAMS!$A$3:$D$56,2,0)</f>
        <v>Jets</v>
      </c>
      <c r="M8" s="4" t="str">
        <f>VLOOKUP($P8,TEAMS!$A$3:$D$56,2,0)</f>
        <v>TB Mustangs</v>
      </c>
      <c r="N8" s="4" t="str">
        <f>VLOOKUP($Q8,TEAMS!$A$3:$D$56,2,0)</f>
        <v>Hotshots</v>
      </c>
      <c r="O8" s="4" t="str">
        <f>VLOOKUP($I8,TEAMS!$A$3:$D$56,3,0)</f>
        <v>UEA</v>
      </c>
      <c r="P8" s="4">
        <v>3</v>
      </c>
      <c r="Q8" s="4">
        <v>23</v>
      </c>
      <c r="S8" s="5"/>
      <c r="T8" s="4"/>
      <c r="U8" s="4"/>
      <c r="V8" s="4"/>
      <c r="W8" s="4"/>
      <c r="X8" s="4"/>
      <c r="Y8" s="4"/>
      <c r="Z8" s="6"/>
    </row>
    <row r="9" spans="2:26" x14ac:dyDescent="0.25">
      <c r="B9">
        <f>I9</f>
        <v>4</v>
      </c>
      <c r="C9">
        <f>K9</f>
        <v>2</v>
      </c>
      <c r="D9">
        <f t="shared" si="0"/>
        <v>5</v>
      </c>
      <c r="E9">
        <f t="shared" si="0"/>
        <v>6</v>
      </c>
      <c r="F9" s="4" t="str">
        <f>VLOOKUP(I9,TEAMS!A3:D56,4,0)</f>
        <v>Tuesday</v>
      </c>
      <c r="G9" s="25">
        <f>VLOOKUP(F9,$F$40:$G$43,2,FALSE)</f>
        <v>46196</v>
      </c>
      <c r="H9" s="4">
        <v>1</v>
      </c>
      <c r="I9" s="4">
        <v>4</v>
      </c>
      <c r="J9" s="4" t="str">
        <f>VLOOKUP($I9,TEAMS!$A$3:$D$56,2,0)</f>
        <v>Stars</v>
      </c>
      <c r="K9" s="4">
        <v>2</v>
      </c>
      <c r="L9" s="4" t="str">
        <f>VLOOKUP($K9,TEAMS!$A$3:$D$56,2,0)</f>
        <v>NU White</v>
      </c>
      <c r="M9" s="4" t="str">
        <f>VLOOKUP($P9,TEAMS!$A$3:$D$56,2,0)</f>
        <v>TB Racers</v>
      </c>
      <c r="N9" s="4" t="str">
        <f>VLOOKUP($Q9,TEAMS!$A$3:$D$56,2,0)</f>
        <v>Red Knights</v>
      </c>
      <c r="O9" s="4" t="str">
        <f>VLOOKUP($I9,TEAMS!$A$3:$D$56,3,0)</f>
        <v>UEA</v>
      </c>
      <c r="P9" s="4">
        <v>5</v>
      </c>
      <c r="Q9" s="4">
        <v>6</v>
      </c>
      <c r="S9" s="5"/>
      <c r="T9" s="4"/>
      <c r="U9" s="4"/>
      <c r="V9" s="4"/>
      <c r="W9" s="4"/>
      <c r="X9" s="4"/>
      <c r="Y9" s="4"/>
      <c r="Z9" s="6"/>
    </row>
    <row r="10" spans="2:26" x14ac:dyDescent="0.25">
      <c r="B10">
        <f>I10</f>
        <v>7</v>
      </c>
      <c r="C10">
        <f>K10</f>
        <v>3</v>
      </c>
      <c r="D10">
        <f t="shared" si="0"/>
        <v>4</v>
      </c>
      <c r="E10">
        <f t="shared" si="0"/>
        <v>2</v>
      </c>
      <c r="F10" s="32" t="str">
        <f>VLOOKUP(I10,TEAMS!A5:D56,4,0)</f>
        <v>Monday</v>
      </c>
      <c r="G10" s="25">
        <f>VLOOKUP(F10,$F$40:$G$43,2,FALSE)</f>
        <v>46195</v>
      </c>
      <c r="H10" s="4">
        <v>1</v>
      </c>
      <c r="I10" s="4">
        <v>7</v>
      </c>
      <c r="J10" s="32" t="str">
        <f>VLOOKUP($I10,TEAMS!$A$3:$D$56,2,0)</f>
        <v>Cromer Cobras</v>
      </c>
      <c r="K10" s="4">
        <v>3</v>
      </c>
      <c r="L10" s="4" t="str">
        <f>VLOOKUP($K10,TEAMS!$A$3:$D$56,2,0)</f>
        <v>TB Mustangs</v>
      </c>
      <c r="M10" s="4" t="str">
        <f>VLOOKUP($P10,TEAMS!$A$3:$D$56,2,0)</f>
        <v>Stars</v>
      </c>
      <c r="N10" s="4" t="str">
        <f>VLOOKUP($Q10,TEAMS!$A$3:$D$56,2,0)</f>
        <v>NU White</v>
      </c>
      <c r="O10" s="32" t="s">
        <v>113</v>
      </c>
      <c r="P10" s="4">
        <v>4</v>
      </c>
      <c r="Q10" s="4">
        <v>2</v>
      </c>
      <c r="S10" s="5"/>
      <c r="T10" s="4"/>
      <c r="U10" s="4"/>
      <c r="V10" s="4"/>
      <c r="W10" s="4"/>
      <c r="X10" s="4"/>
      <c r="Y10" s="4"/>
      <c r="Z10" s="6"/>
    </row>
    <row r="11" spans="2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2:26" ht="16.5" thickBot="1" x14ac:dyDescent="0.3">
      <c r="B12">
        <f>I12</f>
        <v>9</v>
      </c>
      <c r="C12">
        <f>K12</f>
        <v>15</v>
      </c>
      <c r="D12">
        <f t="shared" si="0"/>
        <v>13</v>
      </c>
      <c r="E12">
        <f t="shared" si="0"/>
        <v>14</v>
      </c>
      <c r="F12" s="4" t="str">
        <f>VLOOKUP(I12,TEAMS!A9:D62,4,0)</f>
        <v>Tuesday</v>
      </c>
      <c r="G12" s="25">
        <f>VLOOKUP(F12,$F$40:$G$43,2,FALSE)</f>
        <v>46196</v>
      </c>
      <c r="H12" s="4">
        <v>2</v>
      </c>
      <c r="I12" s="4">
        <v>9</v>
      </c>
      <c r="J12" s="4" t="str">
        <f>VLOOKUP($I12,TEAMS!$A$3:$D$56,2,0)</f>
        <v>Phoenix</v>
      </c>
      <c r="K12" s="4">
        <v>15</v>
      </c>
      <c r="L12" s="4" t="str">
        <f>VLOOKUP($K12,TEAMS!$A$3:$D$56,2,0)</f>
        <v>Cliff Park</v>
      </c>
      <c r="M12" s="4" t="str">
        <f>VLOOKUP($P12,TEAMS!$A$3:$D$56,2,0)</f>
        <v>Sonics</v>
      </c>
      <c r="N12" s="4" t="str">
        <f>VLOOKUP($Q12,TEAMS!$A$3:$D$56,2,0)</f>
        <v>NU Royal</v>
      </c>
      <c r="O12" s="4" t="str">
        <f>VLOOKUP($I12,TEAMS!$A$3:$D$56,3,0)</f>
        <v>UEA</v>
      </c>
      <c r="P12" s="4">
        <v>13</v>
      </c>
      <c r="Q12" s="4">
        <v>14</v>
      </c>
      <c r="S12" s="29"/>
      <c r="T12" s="30"/>
      <c r="U12" s="30"/>
      <c r="V12" s="30"/>
      <c r="W12" s="30"/>
      <c r="X12" s="30"/>
      <c r="Y12" s="30"/>
      <c r="Z12" s="31"/>
    </row>
    <row r="13" spans="2:26" x14ac:dyDescent="0.25">
      <c r="B13">
        <f>I13</f>
        <v>14</v>
      </c>
      <c r="C13">
        <f>K13</f>
        <v>13</v>
      </c>
      <c r="D13">
        <f t="shared" si="0"/>
        <v>11</v>
      </c>
      <c r="E13">
        <f t="shared" si="0"/>
        <v>12</v>
      </c>
      <c r="F13" s="4" t="str">
        <f>VLOOKUP(I13,TEAMS!A11:D64,4,0)</f>
        <v>Monday</v>
      </c>
      <c r="G13" s="25">
        <f>VLOOKUP(F13,$F$40:$G$43,2,FALSE)</f>
        <v>46195</v>
      </c>
      <c r="H13" s="4">
        <v>2</v>
      </c>
      <c r="I13" s="4">
        <v>14</v>
      </c>
      <c r="J13" s="4" t="str">
        <f>VLOOKUP($I13,TEAMS!$A$3:$D$56,2,0)</f>
        <v>NU Royal</v>
      </c>
      <c r="K13" s="4">
        <v>13</v>
      </c>
      <c r="L13" s="4" t="str">
        <f>VLOOKUP($K13,TEAMS!$A$3:$D$56,2,0)</f>
        <v>Sonics</v>
      </c>
      <c r="M13" s="4" t="str">
        <f>VLOOKUP($P13,TEAMS!$A$3:$D$56,2,0)</f>
        <v>TB Colts</v>
      </c>
      <c r="N13" s="4" t="str">
        <f>VLOOKUP($Q13,TEAMS!$A$3:$D$56,2,0)</f>
        <v>NU Yellow</v>
      </c>
      <c r="O13" s="4" t="str">
        <f>VLOOKUP($I13,TEAMS!$A$3:$D$56,3,0)</f>
        <v>UEA</v>
      </c>
      <c r="P13" s="4">
        <v>11</v>
      </c>
      <c r="Q13" s="4">
        <v>12</v>
      </c>
      <c r="S13" s="10"/>
      <c r="T13" s="11"/>
      <c r="U13" s="11"/>
      <c r="V13" s="11"/>
      <c r="W13" s="11"/>
      <c r="X13" s="11"/>
      <c r="Y13" s="11"/>
      <c r="Z13" s="12"/>
    </row>
    <row r="14" spans="2:26" x14ac:dyDescent="0.25">
      <c r="B14">
        <f>I14</f>
        <v>10</v>
      </c>
      <c r="C14">
        <f>K14</f>
        <v>16</v>
      </c>
      <c r="D14">
        <f t="shared" si="0"/>
        <v>18</v>
      </c>
      <c r="E14">
        <f t="shared" si="0"/>
        <v>19</v>
      </c>
      <c r="F14" s="4" t="str">
        <f>VLOOKUP(I14,TEAMS!A8:D61,4,0)</f>
        <v>Monday</v>
      </c>
      <c r="G14" s="25">
        <f>VLOOKUP(F14,$F$40:$G$43,2,FALSE)</f>
        <v>46195</v>
      </c>
      <c r="H14" s="4">
        <v>2</v>
      </c>
      <c r="I14" s="4">
        <v>10</v>
      </c>
      <c r="J14" s="4" t="str">
        <f>VLOOKUP($I14,TEAMS!$A$3:$D$56,2,0)</f>
        <v>Black Knights</v>
      </c>
      <c r="K14" s="4">
        <v>16</v>
      </c>
      <c r="L14" s="4" t="str">
        <f>VLOOKUP($K14,TEAMS!$A$3:$D$56,2,0)</f>
        <v>Sirens</v>
      </c>
      <c r="M14" s="4" t="str">
        <f>VLOOKUP($P14,TEAMS!$A$3:$D$56,2,0)</f>
        <v>Venus</v>
      </c>
      <c r="N14" s="4" t="str">
        <f>VLOOKUP($Q14,TEAMS!$A$3:$D$56,2,0)</f>
        <v>Premier</v>
      </c>
      <c r="O14" s="4" t="str">
        <f>VLOOKUP($I14,TEAMS!$A$3:$D$56,3,0)</f>
        <v>Hewett</v>
      </c>
      <c r="P14" s="4">
        <v>18</v>
      </c>
      <c r="Q14" s="4">
        <v>19</v>
      </c>
      <c r="S14" s="5"/>
      <c r="T14" s="4"/>
      <c r="U14" s="4"/>
      <c r="V14" s="4"/>
      <c r="W14" s="4"/>
      <c r="X14" s="4"/>
      <c r="Y14" s="4"/>
      <c r="Z14" s="6"/>
    </row>
    <row r="15" spans="2:26" x14ac:dyDescent="0.25">
      <c r="B15">
        <f>I15</f>
        <v>11</v>
      </c>
      <c r="C15">
        <f>K15</f>
        <v>12</v>
      </c>
      <c r="D15">
        <f t="shared" si="0"/>
        <v>26</v>
      </c>
      <c r="E15">
        <f t="shared" si="0"/>
        <v>16</v>
      </c>
      <c r="F15" s="4" t="str">
        <f>VLOOKUP(I15,TEAMS!A10:D63,4,0)</f>
        <v>Tuesday</v>
      </c>
      <c r="G15" s="25">
        <f>VLOOKUP(F15,$F$40:$G$43,2,FALSE)</f>
        <v>46196</v>
      </c>
      <c r="H15" s="4">
        <v>2</v>
      </c>
      <c r="I15" s="4">
        <v>11</v>
      </c>
      <c r="J15" s="4" t="str">
        <f>VLOOKUP($I15,TEAMS!$A$3:$D$56,2,0)</f>
        <v>TB Colts</v>
      </c>
      <c r="K15" s="4">
        <v>12</v>
      </c>
      <c r="L15" s="4" t="str">
        <f>VLOOKUP($K15,TEAMS!$A$3:$D$56,2,0)</f>
        <v>NU Yellow</v>
      </c>
      <c r="M15" s="4" t="str">
        <f>VLOOKUP($P15,TEAMS!$A$3:$D$56,2,0)</f>
        <v>TB Shetlands</v>
      </c>
      <c r="N15" s="4" t="str">
        <f>VLOOKUP($Q15,TEAMS!$A$3:$D$56,2,0)</f>
        <v>Sirens</v>
      </c>
      <c r="O15" s="4" t="str">
        <f>VLOOKUP($I15,TEAMS!$A$3:$D$56,3,0)</f>
        <v>Sprowston</v>
      </c>
      <c r="P15" s="4">
        <v>26</v>
      </c>
      <c r="Q15" s="4">
        <v>16</v>
      </c>
      <c r="S15" s="5"/>
      <c r="T15" s="4"/>
      <c r="U15" s="4"/>
      <c r="V15" s="4"/>
      <c r="W15" s="4"/>
      <c r="X15" s="4"/>
      <c r="Y15" s="4"/>
      <c r="Z15" s="6"/>
    </row>
    <row r="16" spans="2:26" x14ac:dyDescent="0.25">
      <c r="F16" s="4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B17">
        <f>I17</f>
        <v>19</v>
      </c>
      <c r="C17">
        <f>K17</f>
        <v>24</v>
      </c>
      <c r="D17">
        <f t="shared" si="0"/>
        <v>7</v>
      </c>
      <c r="E17">
        <f t="shared" si="0"/>
        <v>10</v>
      </c>
      <c r="F17" s="53" t="str">
        <f>VLOOKUP(I17,TEAMS!A14:D67,4,0)</f>
        <v>Tuesday</v>
      </c>
      <c r="G17" s="25">
        <f>VLOOKUP(F17,$F$40:$G$43,2,FALSE)</f>
        <v>46196</v>
      </c>
      <c r="H17" s="4">
        <v>3</v>
      </c>
      <c r="I17" s="4">
        <v>19</v>
      </c>
      <c r="J17" s="53" t="str">
        <f>VLOOKUP($I17,TEAMS!$A$3:$D$56,2,0)</f>
        <v>Premier</v>
      </c>
      <c r="K17" s="4">
        <v>24</v>
      </c>
      <c r="L17" s="4" t="str">
        <f>VLOOKUP($K17,TEAMS!$A$3:$D$56,2,0)</f>
        <v>Icenians</v>
      </c>
      <c r="M17" s="4" t="str">
        <f>VLOOKUP($P17,TEAMS!$A$3:$D$56,2,0)</f>
        <v>Cromer Cobras</v>
      </c>
      <c r="N17" s="4" t="str">
        <f>VLOOKUP($Q17,TEAMS!$A$3:$D$56,2,0)</f>
        <v>Black Knights</v>
      </c>
      <c r="O17" s="53" t="s">
        <v>113</v>
      </c>
      <c r="P17" s="4">
        <v>7</v>
      </c>
      <c r="Q17" s="4">
        <v>10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B18">
        <f>I18</f>
        <v>18</v>
      </c>
      <c r="C18">
        <f>K18</f>
        <v>22</v>
      </c>
      <c r="D18">
        <f t="shared" si="0"/>
        <v>20</v>
      </c>
      <c r="E18">
        <f t="shared" si="0"/>
        <v>21</v>
      </c>
      <c r="F18" s="4" t="str">
        <f>VLOOKUP(I18,TEAMS!A16:D69,4,0)</f>
        <v>Tuesday</v>
      </c>
      <c r="G18" s="25">
        <f>VLOOKUP(F18,$F$40:$G$43,2,FALSE)</f>
        <v>46196</v>
      </c>
      <c r="H18" s="4">
        <v>3</v>
      </c>
      <c r="I18" s="4">
        <v>18</v>
      </c>
      <c r="J18" s="4" t="str">
        <f>VLOOKUP($I18,TEAMS!$A$3:$D$56,2,0)</f>
        <v>Venus</v>
      </c>
      <c r="K18" s="4">
        <v>22</v>
      </c>
      <c r="L18" s="4" t="str">
        <f>VLOOKUP($K18,TEAMS!$A$3:$D$56,2,0)</f>
        <v>Wrens</v>
      </c>
      <c r="M18" s="4" t="str">
        <f>VLOOKUP($P18,TEAMS!$A$3:$D$56,2,0)</f>
        <v>White Knights</v>
      </c>
      <c r="N18" s="4" t="str">
        <f>VLOOKUP($Q18,TEAMS!$A$3:$D$56,2,0)</f>
        <v>Belton</v>
      </c>
      <c r="O18" s="4" t="str">
        <f>VLOOKUP($I18,TEAMS!$A$3:$D$56,3,0)</f>
        <v>Open</v>
      </c>
      <c r="P18" s="4">
        <v>20</v>
      </c>
      <c r="Q18" s="4">
        <v>21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B19">
        <f>I19</f>
        <v>23</v>
      </c>
      <c r="C19">
        <f>K19</f>
        <v>17</v>
      </c>
      <c r="D19">
        <f t="shared" si="0"/>
        <v>32</v>
      </c>
      <c r="E19">
        <f t="shared" si="0"/>
        <v>33</v>
      </c>
      <c r="F19" s="4" t="str">
        <f>VLOOKUP(I19,TEAMS!A13:D66,4,0)</f>
        <v>Tuesday</v>
      </c>
      <c r="G19" s="25">
        <f>VLOOKUP(F19,$F$40:$G$43,2,FALSE)</f>
        <v>46196</v>
      </c>
      <c r="H19" s="4">
        <v>3</v>
      </c>
      <c r="I19" s="4">
        <v>23</v>
      </c>
      <c r="J19" s="4" t="str">
        <f>VLOOKUP($I19,TEAMS!$A$3:$D$56,2,0)</f>
        <v>Hotshots</v>
      </c>
      <c r="K19" s="4">
        <v>17</v>
      </c>
      <c r="L19" s="4" t="str">
        <f>VLOOKUP($K19,TEAMS!$A$3:$D$56,2,0)</f>
        <v>Blades</v>
      </c>
      <c r="M19" s="4" t="str">
        <f>VLOOKUP($P19,TEAMS!$A$3:$D$56,2,0)</f>
        <v>Red Hot Chillies</v>
      </c>
      <c r="N19" s="4" t="str">
        <f>VLOOKUP($Q19,TEAMS!$A$3:$D$56,2,0)</f>
        <v>Hornets</v>
      </c>
      <c r="O19" s="4" t="str">
        <f>VLOOKUP($I19,TEAMS!$A$3:$D$56,3,0)</f>
        <v>Open</v>
      </c>
      <c r="P19" s="4">
        <v>32</v>
      </c>
      <c r="Q19" s="4">
        <v>33</v>
      </c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B20">
        <f>I20</f>
        <v>21</v>
      </c>
      <c r="C20">
        <f>K20</f>
        <v>20</v>
      </c>
      <c r="D20">
        <f t="shared" si="0"/>
        <v>17</v>
      </c>
      <c r="E20">
        <f t="shared" si="0"/>
        <v>25</v>
      </c>
      <c r="F20" s="4" t="str">
        <f>VLOOKUP(I20,TEAMS!A15:D68,4,0)</f>
        <v>Monday</v>
      </c>
      <c r="G20" s="25">
        <f>VLOOKUP(F20,$F$40:$G$43,2,FALSE)</f>
        <v>46195</v>
      </c>
      <c r="H20" s="4">
        <v>3</v>
      </c>
      <c r="I20" s="4">
        <v>21</v>
      </c>
      <c r="J20" s="4" t="str">
        <f>VLOOKUP($I20,TEAMS!$A$3:$D$56,2,0)</f>
        <v>Belton</v>
      </c>
      <c r="K20" s="4">
        <v>20</v>
      </c>
      <c r="L20" s="4" t="str">
        <f>VLOOKUP($K20,TEAMS!$A$3:$D$56,2,0)</f>
        <v>White Knights</v>
      </c>
      <c r="M20" s="4" t="str">
        <f>VLOOKUP($P20,TEAMS!$A$3:$D$56,2,0)</f>
        <v>Blades</v>
      </c>
      <c r="N20" s="4" t="str">
        <f>VLOOKUP($Q20,TEAMS!$A$3:$D$56,2,0)</f>
        <v>NU Ruby</v>
      </c>
      <c r="O20" s="4" t="str">
        <f>VLOOKUP($I20,TEAMS!$A$3:$D$56,3,0)</f>
        <v>Open</v>
      </c>
      <c r="P20" s="4">
        <v>17</v>
      </c>
      <c r="Q20" s="4">
        <v>25</v>
      </c>
      <c r="S20" s="7"/>
      <c r="T20" s="8"/>
      <c r="U20" s="8"/>
      <c r="V20" s="8"/>
      <c r="W20" s="8"/>
      <c r="X20" s="8"/>
      <c r="Y20" s="8"/>
      <c r="Z20" s="9"/>
    </row>
    <row r="21" spans="1:26" x14ac:dyDescent="0.25">
      <c r="A21" s="47"/>
      <c r="F21" s="4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A22" s="47"/>
      <c r="B22">
        <f>I22</f>
        <v>32</v>
      </c>
      <c r="C22">
        <f>K22</f>
        <v>26</v>
      </c>
      <c r="D22">
        <f t="shared" si="0"/>
        <v>9</v>
      </c>
      <c r="E22">
        <f t="shared" si="0"/>
        <v>15</v>
      </c>
      <c r="F22" s="4" t="s">
        <v>100</v>
      </c>
      <c r="G22" s="25">
        <f>VLOOKUP(F22,$F$40:$G$43,2,FALSE)</f>
        <v>46197</v>
      </c>
      <c r="H22" s="4">
        <v>4</v>
      </c>
      <c r="I22" s="4">
        <v>32</v>
      </c>
      <c r="J22" s="4" t="str">
        <f>VLOOKUP($I22,TEAMS!$A$3:$D$56,2,0)</f>
        <v>Red Hot Chillies</v>
      </c>
      <c r="K22" s="4">
        <v>26</v>
      </c>
      <c r="L22" s="4" t="str">
        <f>VLOOKUP($K22,TEAMS!$A$3:$D$56,2,0)</f>
        <v>TB Shetlands</v>
      </c>
      <c r="M22" s="4" t="str">
        <f>VLOOKUP($P22,TEAMS!$A$3:$D$56,2,0)</f>
        <v>Phoenix</v>
      </c>
      <c r="N22" s="4" t="str">
        <f>VLOOKUP($Q22,TEAMS!$A$3:$D$56,2,0)</f>
        <v>Cliff Park</v>
      </c>
      <c r="O22" s="4" t="str">
        <f>VLOOKUP($I22,TEAMS!$A$3:$D$56,3,0)</f>
        <v>Sprowston</v>
      </c>
      <c r="P22" s="4">
        <v>9</v>
      </c>
      <c r="Q22" s="4">
        <v>15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A23" s="47"/>
      <c r="B23">
        <f>I23</f>
        <v>30</v>
      </c>
      <c r="C23">
        <f>K23</f>
        <v>25</v>
      </c>
      <c r="D23">
        <f t="shared" si="0"/>
        <v>31</v>
      </c>
      <c r="E23">
        <f t="shared" si="0"/>
        <v>29</v>
      </c>
      <c r="F23" s="4" t="str">
        <f>VLOOKUP(I23,TEAMS!A18:D73,4,0)</f>
        <v>Tuesday</v>
      </c>
      <c r="G23" s="25">
        <f>VLOOKUP(F23,$F$40:$G$43,2,FALSE)</f>
        <v>46196</v>
      </c>
      <c r="H23" s="4">
        <v>4</v>
      </c>
      <c r="I23" s="4">
        <v>30</v>
      </c>
      <c r="J23" s="4" t="str">
        <f>VLOOKUP($I23,TEAMS!$A$3:$D$56,2,0)</f>
        <v>Watton Wolves</v>
      </c>
      <c r="K23" s="4">
        <v>25</v>
      </c>
      <c r="L23" s="4" t="str">
        <f>VLOOKUP($K23,TEAMS!$A$3:$D$56,2,0)</f>
        <v>NU Ruby</v>
      </c>
      <c r="M23" s="4" t="str">
        <f>VLOOKUP($P23,TEAMS!$A$3:$D$56,2,0)</f>
        <v>Trailblazers</v>
      </c>
      <c r="N23" s="4" t="str">
        <f>VLOOKUP($Q23,TEAMS!$A$3:$D$56,2,0)</f>
        <v>NCF Emerald</v>
      </c>
      <c r="O23" s="4" t="str">
        <f>VLOOKUP($I23,TEAMS!$A$3:$D$56,3,0)</f>
        <v>UEA</v>
      </c>
      <c r="P23" s="4">
        <v>31</v>
      </c>
      <c r="Q23" s="4">
        <v>29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A24" s="47"/>
      <c r="B24">
        <f>I24</f>
        <v>29</v>
      </c>
      <c r="C24">
        <f>K24</f>
        <v>28</v>
      </c>
      <c r="D24">
        <f t="shared" si="0"/>
        <v>22</v>
      </c>
      <c r="E24">
        <f t="shared" si="0"/>
        <v>24</v>
      </c>
      <c r="F24" s="46" t="s">
        <v>100</v>
      </c>
      <c r="G24" s="52">
        <f>VLOOKUP(F24,$F$40:$G$43,2,FALSE)</f>
        <v>46197</v>
      </c>
      <c r="H24" s="46">
        <v>4</v>
      </c>
      <c r="I24" s="46">
        <v>29</v>
      </c>
      <c r="J24" s="46" t="str">
        <f>VLOOKUP($I24,TEAMS!$A$3:$D$56,2,0)</f>
        <v>NCF Emerald</v>
      </c>
      <c r="K24" s="46">
        <v>28</v>
      </c>
      <c r="L24" s="46" t="str">
        <f>VLOOKUP($K24,TEAMS!$A$3:$D$56,2,0)</f>
        <v>Hethersett Rockets</v>
      </c>
      <c r="M24" s="46" t="str">
        <f>VLOOKUP($P24,TEAMS!$A$3:$D$56,2,0)</f>
        <v>Wrens</v>
      </c>
      <c r="N24" s="46" t="str">
        <f>VLOOKUP($Q24,TEAMS!$A$3:$D$56,2,0)</f>
        <v>Icenians</v>
      </c>
      <c r="O24" s="46" t="str">
        <f>VLOOKUP($I24,TEAMS!$A$3:$D$56,3,0)</f>
        <v>Hellesdon High</v>
      </c>
      <c r="P24" s="4">
        <v>22</v>
      </c>
      <c r="Q24" s="4">
        <v>24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A25" s="47"/>
      <c r="B25">
        <f>I25</f>
        <v>31</v>
      </c>
      <c r="C25">
        <f>K25</f>
        <v>27</v>
      </c>
      <c r="D25">
        <f t="shared" si="0"/>
        <v>28</v>
      </c>
      <c r="E25">
        <f t="shared" si="0"/>
        <v>30</v>
      </c>
      <c r="F25" s="4" t="str">
        <f>VLOOKUP(I25,TEAMS!A20:D75,4,0)</f>
        <v>Thursday</v>
      </c>
      <c r="G25" s="25">
        <f>VLOOKUP(F25,$F$40:$G$43,2,FALSE)</f>
        <v>46198</v>
      </c>
      <c r="H25" s="4">
        <v>4</v>
      </c>
      <c r="I25" s="4">
        <v>31</v>
      </c>
      <c r="J25" s="4" t="str">
        <f>VLOOKUP($I25,TEAMS!$A$3:$D$56,2,0)</f>
        <v>Trailblazers</v>
      </c>
      <c r="K25" s="4">
        <v>27</v>
      </c>
      <c r="L25" s="4" t="str">
        <f>VLOOKUP($K25,TEAMS!$A$3:$D$56,2,0)</f>
        <v>Falcons</v>
      </c>
      <c r="M25" s="4" t="str">
        <f>VLOOKUP($P25,TEAMS!$A$3:$D$56,2,0)</f>
        <v>Hethersett Rockets</v>
      </c>
      <c r="N25" s="4" t="str">
        <f>VLOOKUP($Q25,TEAMS!$A$3:$D$56,2,0)</f>
        <v>Watton Wolves</v>
      </c>
      <c r="O25" s="4" t="str">
        <f>VLOOKUP($I25,TEAMS!$A$3:$D$56,3,0)</f>
        <v>Hellesdon High</v>
      </c>
      <c r="P25" s="4">
        <v>28</v>
      </c>
      <c r="Q25" s="4">
        <v>30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A26" s="47"/>
      <c r="F26" s="4" t="e">
        <f>VLOOKUP(I26,TEAMS!A21:D76,4,0)</f>
        <v>#N/A</v>
      </c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A27" s="47"/>
      <c r="B27">
        <f>I27</f>
        <v>38</v>
      </c>
      <c r="C27">
        <f>K27</f>
        <v>37</v>
      </c>
      <c r="D27">
        <f t="shared" si="0"/>
        <v>27</v>
      </c>
      <c r="E27">
        <f t="shared" si="0"/>
        <v>34</v>
      </c>
      <c r="F27" s="4" t="str">
        <f>VLOOKUP(I27,TEAMS!A22:D77,4,0)</f>
        <v>Monday</v>
      </c>
      <c r="G27" s="25">
        <f t="shared" ref="G27:G30" si="1">VLOOKUP(F27,$F$40:$G$43,2,FALSE)</f>
        <v>46195</v>
      </c>
      <c r="H27" s="4">
        <v>5</v>
      </c>
      <c r="I27" s="4">
        <v>38</v>
      </c>
      <c r="J27" s="4" t="str">
        <f>VLOOKUP($I27,TEAMS!$A$3:$D$56,2,0)</f>
        <v>NU Red</v>
      </c>
      <c r="K27" s="4">
        <v>37</v>
      </c>
      <c r="L27" s="4" t="str">
        <f>VLOOKUP($K27,TEAMS!$A$3:$D$56,2,0)</f>
        <v>First Home Improvements</v>
      </c>
      <c r="M27" s="4" t="str">
        <f>VLOOKUP($P27,TEAMS!$A$3:$D$56,2,0)</f>
        <v>Falcons</v>
      </c>
      <c r="N27" s="4" t="str">
        <f>VLOOKUP($Q27,TEAMS!$A$3:$D$56,2,0)</f>
        <v>NU Amber</v>
      </c>
      <c r="O27" s="4" t="str">
        <f>VLOOKUP($I27,TEAMS!$A$3:$D$56,3,0)</f>
        <v>UEA</v>
      </c>
      <c r="P27" s="4">
        <v>27</v>
      </c>
      <c r="Q27" s="4">
        <v>34</v>
      </c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A28" s="47"/>
      <c r="B28">
        <f>I28</f>
        <v>33</v>
      </c>
      <c r="C28">
        <f>K28</f>
        <v>40</v>
      </c>
      <c r="D28">
        <f t="shared" si="0"/>
        <v>0</v>
      </c>
      <c r="E28">
        <f t="shared" si="0"/>
        <v>0</v>
      </c>
      <c r="F28" s="46"/>
      <c r="G28" s="25" t="e">
        <f t="shared" si="1"/>
        <v>#N/A</v>
      </c>
      <c r="H28" s="4">
        <v>5</v>
      </c>
      <c r="I28" s="4">
        <v>33</v>
      </c>
      <c r="J28" s="4" t="str">
        <f>VLOOKUP($I28,TEAMS!$A$3:$D$56,2,0)</f>
        <v>Hornets</v>
      </c>
      <c r="K28" s="4">
        <v>40</v>
      </c>
      <c r="L28" s="4" t="str">
        <f>VLOOKUP($K28,TEAMS!$A$3:$D$56,2,0)</f>
        <v>BYE WEEK</v>
      </c>
      <c r="M28" s="4" t="e">
        <f>VLOOKUP($P28,TEAMS!$A$3:$D$56,2,0)</f>
        <v>#N/A</v>
      </c>
      <c r="N28" s="4" t="e">
        <f>VLOOKUP($Q28,TEAMS!$A$3:$D$56,2,0)</f>
        <v>#N/A</v>
      </c>
      <c r="O28" s="46">
        <v>0</v>
      </c>
      <c r="P28" s="4"/>
      <c r="Q28" s="4"/>
      <c r="S28" s="7"/>
      <c r="T28" s="8"/>
      <c r="U28" s="8"/>
      <c r="V28" s="8"/>
      <c r="W28" s="8"/>
      <c r="X28" s="8"/>
      <c r="Y28" s="8"/>
      <c r="Z28" s="9"/>
    </row>
    <row r="29" spans="1:26" x14ac:dyDescent="0.25">
      <c r="A29" s="47"/>
      <c r="B29">
        <f>I29</f>
        <v>34</v>
      </c>
      <c r="C29">
        <f>K29</f>
        <v>36</v>
      </c>
      <c r="D29">
        <f t="shared" si="0"/>
        <v>38</v>
      </c>
      <c r="E29">
        <f t="shared" si="0"/>
        <v>37</v>
      </c>
      <c r="F29" s="4" t="str">
        <f>VLOOKUP(I29,TEAMS!A24:D79,4,0)</f>
        <v>Tuesday</v>
      </c>
      <c r="G29" s="25">
        <f t="shared" si="1"/>
        <v>46196</v>
      </c>
      <c r="H29" s="4">
        <v>5</v>
      </c>
      <c r="I29" s="4">
        <v>34</v>
      </c>
      <c r="J29" s="4" t="str">
        <f>VLOOKUP($I29,TEAMS!$A$3:$D$56,2,0)</f>
        <v>NU Amber</v>
      </c>
      <c r="K29" s="4">
        <v>36</v>
      </c>
      <c r="L29" s="4" t="str">
        <f>VLOOKUP($K29,TEAMS!$A$3:$D$56,2,0)</f>
        <v>TB Fillies</v>
      </c>
      <c r="M29" s="4" t="str">
        <f>VLOOKUP($P29,TEAMS!$A$3:$D$56,2,0)</f>
        <v>NU Red</v>
      </c>
      <c r="N29" s="4" t="str">
        <f>VLOOKUP($Q29,TEAMS!$A$3:$D$56,2,0)</f>
        <v>First Home Improvements</v>
      </c>
      <c r="O29" s="4" t="str">
        <f>VLOOKUP($I29,TEAMS!$A$3:$D$56,3,0)</f>
        <v>UEA</v>
      </c>
      <c r="P29" s="4">
        <v>38</v>
      </c>
      <c r="Q29" s="4">
        <v>37</v>
      </c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A30" s="47"/>
      <c r="B30">
        <f>I30</f>
        <v>39</v>
      </c>
      <c r="C30">
        <f>K30</f>
        <v>35</v>
      </c>
      <c r="D30">
        <f t="shared" si="0"/>
        <v>43</v>
      </c>
      <c r="E30">
        <f t="shared" si="0"/>
        <v>41</v>
      </c>
      <c r="F30" s="4" t="str">
        <f>VLOOKUP(I30,TEAMS!A25:D80,4,0)</f>
        <v>Wednesday</v>
      </c>
      <c r="G30" s="25">
        <f t="shared" si="1"/>
        <v>46197</v>
      </c>
      <c r="H30" s="4">
        <v>5</v>
      </c>
      <c r="I30" s="4">
        <v>39</v>
      </c>
      <c r="J30" s="4" t="str">
        <f>VLOOKUP($I30,TEAMS!$A$3:$D$56,2,0)</f>
        <v>Tigers</v>
      </c>
      <c r="K30" s="4">
        <v>35</v>
      </c>
      <c r="L30" s="4" t="str">
        <f>VLOOKUP($K30,TEAMS!$A$3:$D$56,2,0)</f>
        <v>Gems</v>
      </c>
      <c r="M30" s="4" t="str">
        <f>VLOOKUP($P30,TEAMS!$A$3:$D$56,2,0)</f>
        <v xml:space="preserve">Trowse  </v>
      </c>
      <c r="N30" s="4" t="str">
        <f>VLOOKUP($Q30,TEAMS!$A$3:$D$56,2,0)</f>
        <v>Dragons</v>
      </c>
      <c r="O30" s="4" t="str">
        <f>VLOOKUP($I30,TEAMS!$A$3:$D$56,3,0)</f>
        <v>Hellesdon High</v>
      </c>
      <c r="P30" s="4">
        <v>43</v>
      </c>
      <c r="Q30" s="4">
        <v>41</v>
      </c>
      <c r="S30" s="5"/>
      <c r="T30" s="4"/>
      <c r="U30" s="4"/>
      <c r="V30" s="4"/>
      <c r="W30" s="4"/>
      <c r="X30" s="4"/>
      <c r="Y30" s="4"/>
      <c r="Z30" s="6"/>
    </row>
    <row r="31" spans="1:26" x14ac:dyDescent="0.25">
      <c r="A31" s="47"/>
      <c r="B31">
        <f>I32</f>
        <v>45</v>
      </c>
      <c r="C31">
        <f>K32</f>
        <v>46</v>
      </c>
      <c r="D31">
        <f t="shared" ref="D31:D33" si="2">P31</f>
        <v>0</v>
      </c>
      <c r="E31">
        <f t="shared" ref="E31:E33" si="3">Q31</f>
        <v>0</v>
      </c>
      <c r="F31" s="4" t="e">
        <f>VLOOKUP(I31,TEAMS!A26:D81,4,0)</f>
        <v>#N/A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A32" s="47"/>
      <c r="B32">
        <f>I33</f>
        <v>41</v>
      </c>
      <c r="C32">
        <f>K33</f>
        <v>48</v>
      </c>
      <c r="D32">
        <f t="shared" si="2"/>
        <v>42</v>
      </c>
      <c r="E32">
        <f t="shared" si="3"/>
        <v>44</v>
      </c>
      <c r="F32" s="4" t="s">
        <v>100</v>
      </c>
      <c r="G32" s="52">
        <f>VLOOKUP(F32,$F$40:$G$43,2,FALSE)</f>
        <v>46197</v>
      </c>
      <c r="H32" s="46">
        <v>6</v>
      </c>
      <c r="I32" s="46">
        <v>45</v>
      </c>
      <c r="J32" s="46" t="str">
        <f>VLOOKUP($I32,TEAMS!$A$3:$D$56,2,0)</f>
        <v>NCF Onyx</v>
      </c>
      <c r="K32" s="46">
        <v>46</v>
      </c>
      <c r="L32" s="46" t="str">
        <f>VLOOKUP($K32,TEAMS!$A$3:$D$56,2,0)</f>
        <v>Doves</v>
      </c>
      <c r="M32" s="46" t="s">
        <v>89</v>
      </c>
      <c r="N32" s="46" t="s">
        <v>90</v>
      </c>
      <c r="O32" s="46" t="str">
        <f>VLOOKUP($I32,TEAMS!$A$3:$D$56,3,0)</f>
        <v>Hellesdon High</v>
      </c>
      <c r="P32" s="4">
        <v>42</v>
      </c>
      <c r="Q32" s="4">
        <v>44</v>
      </c>
      <c r="S32" s="5"/>
      <c r="T32" s="4"/>
      <c r="U32" s="4"/>
      <c r="V32" s="4"/>
      <c r="W32" s="4"/>
      <c r="X32" s="4"/>
      <c r="Y32" s="4"/>
      <c r="Z32" s="6"/>
    </row>
    <row r="33" spans="1:26" x14ac:dyDescent="0.25">
      <c r="A33" s="47"/>
      <c r="B33">
        <f>I34</f>
        <v>42</v>
      </c>
      <c r="C33">
        <f>K34</f>
        <v>44</v>
      </c>
      <c r="D33">
        <f t="shared" si="2"/>
        <v>0</v>
      </c>
      <c r="E33">
        <f t="shared" si="3"/>
        <v>0</v>
      </c>
      <c r="F33" s="4"/>
      <c r="G33" s="52" t="e">
        <f>VLOOKUP(F33,$F$40:$G$43,2,FALSE)</f>
        <v>#N/A</v>
      </c>
      <c r="H33" s="46">
        <v>6</v>
      </c>
      <c r="I33" s="46">
        <v>41</v>
      </c>
      <c r="J33" s="46" t="str">
        <f>VLOOKUP($I33,TEAMS!$A$3:$D$56,2,0)</f>
        <v>Dragons</v>
      </c>
      <c r="K33" s="46">
        <v>48</v>
      </c>
      <c r="L33" s="46" t="str">
        <f>VLOOKUP($K33,TEAMS!$A$3:$D$56,2,0)</f>
        <v>BYE WEEK</v>
      </c>
      <c r="M33" s="46"/>
      <c r="N33" s="46"/>
      <c r="O33" s="46"/>
      <c r="P33" s="4"/>
      <c r="Q33" s="4"/>
      <c r="S33" s="5"/>
      <c r="T33" s="4"/>
      <c r="U33" s="4"/>
      <c r="V33" s="4"/>
      <c r="W33" s="4"/>
      <c r="X33" s="4"/>
      <c r="Y33" s="4"/>
      <c r="Z33" s="6"/>
    </row>
    <row r="34" spans="1:26" x14ac:dyDescent="0.25">
      <c r="F34" s="4" t="str">
        <f>VLOOKUP(I34,TEAMS!A29:D84,4,0)</f>
        <v>Monday</v>
      </c>
      <c r="G34" s="52">
        <f>VLOOKUP(F34,$F$40:$G$43,2,FALSE)</f>
        <v>46195</v>
      </c>
      <c r="H34" s="46">
        <v>6</v>
      </c>
      <c r="I34" s="46">
        <v>42</v>
      </c>
      <c r="J34" s="46" t="str">
        <f>VLOOKUP($I34,TEAMS!$A$3:$D$56,2,0)</f>
        <v>TB Ponies</v>
      </c>
      <c r="K34" s="46">
        <v>44</v>
      </c>
      <c r="L34" s="46" t="str">
        <f>VLOOKUP($K34,TEAMS!$A$3:$D$56,2,0)</f>
        <v>Cromer Vipers</v>
      </c>
      <c r="M34" s="46" t="s">
        <v>105</v>
      </c>
      <c r="N34" s="46" t="s">
        <v>139</v>
      </c>
      <c r="O34" s="46" t="str">
        <f>VLOOKUP($I34,TEAMS!$A$3:$D$56,3,0)</f>
        <v>Sprowston</v>
      </c>
      <c r="P34" s="4">
        <v>45</v>
      </c>
      <c r="Q34" s="4">
        <v>46</v>
      </c>
      <c r="S34" s="5"/>
      <c r="T34" s="4"/>
      <c r="U34" s="4"/>
      <c r="V34" s="4"/>
      <c r="W34" s="4"/>
      <c r="X34" s="4"/>
      <c r="Y34" s="4"/>
      <c r="Z34" s="6"/>
    </row>
    <row r="35" spans="1:26" x14ac:dyDescent="0.25">
      <c r="F35" s="4">
        <f>VLOOKUP(I35,TEAMS!A30:D85,4,0)</f>
        <v>0</v>
      </c>
      <c r="G35" s="52" t="e">
        <f>VLOOKUP(F35,$F$40:$G$43,2,FALSE)</f>
        <v>#N/A</v>
      </c>
      <c r="H35" s="46">
        <v>6</v>
      </c>
      <c r="I35" s="46">
        <v>47</v>
      </c>
      <c r="J35" s="46" t="str">
        <f>VLOOKUP($I35,TEAMS!$A$3:$D$56,2,0)</f>
        <v>BYE WEEK</v>
      </c>
      <c r="K35" s="46">
        <v>43</v>
      </c>
      <c r="L35" s="46" t="str">
        <f>VLOOKUP($K35,TEAMS!$A$3:$D$56,2,0)</f>
        <v xml:space="preserve">Trowse  </v>
      </c>
      <c r="M35" s="46"/>
      <c r="N35" s="46"/>
      <c r="O35" s="46">
        <f>VLOOKUP($I35,TEAMS!$A$3:$D$56,3,0)</f>
        <v>0</v>
      </c>
      <c r="P35" s="4"/>
      <c r="Q35" s="4"/>
      <c r="S35" s="5"/>
      <c r="T35" s="4"/>
      <c r="U35" s="4"/>
      <c r="V35" s="4"/>
      <c r="W35" s="4"/>
      <c r="X35" s="4"/>
      <c r="Y35" s="4"/>
      <c r="Z35" s="6"/>
    </row>
    <row r="36" spans="1:26" ht="16.5" thickBot="1" x14ac:dyDescent="0.3">
      <c r="G36" s="3"/>
      <c r="S36" s="29"/>
      <c r="T36" s="30"/>
      <c r="U36" s="30"/>
      <c r="V36" s="30"/>
      <c r="W36" s="30"/>
      <c r="X36" s="30"/>
      <c r="Y36" s="30"/>
      <c r="Z36" s="31"/>
    </row>
    <row r="37" spans="1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1:26" x14ac:dyDescent="0.25">
      <c r="S38" s="5"/>
      <c r="T38" s="4"/>
      <c r="U38" s="4"/>
      <c r="V38" s="4"/>
      <c r="W38" s="4"/>
      <c r="X38" s="4"/>
      <c r="Y38" s="4"/>
      <c r="Z38" s="6"/>
    </row>
    <row r="39" spans="1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129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1:26" x14ac:dyDescent="0.25">
      <c r="F40" s="4" t="s">
        <v>4</v>
      </c>
      <c r="G40" s="25">
        <f>G3</f>
        <v>46195</v>
      </c>
      <c r="H40" s="4">
        <f t="shared" ref="H40:M43" si="4">COUNTIFS($O$7:$O$35,H$39,$F$7:$F$35,$F40)</f>
        <v>2</v>
      </c>
      <c r="I40" s="62">
        <f t="shared" si="4"/>
        <v>0</v>
      </c>
      <c r="J40" s="4">
        <f t="shared" si="4"/>
        <v>1</v>
      </c>
      <c r="K40" s="4">
        <f t="shared" si="4"/>
        <v>1</v>
      </c>
      <c r="L40" s="4">
        <f t="shared" si="4"/>
        <v>0</v>
      </c>
      <c r="M40" s="62">
        <f t="shared" si="4"/>
        <v>0</v>
      </c>
      <c r="N40" s="4">
        <f>COUNTIFS($O$7:$O$35,N$39,$F$7:$F$35,$F40)</f>
        <v>1</v>
      </c>
      <c r="O40" s="4">
        <f t="shared" ref="O40:P43" si="5">COUNTIFS($O$7:$O$35,O$39,$F$7:$F$35,$F40)</f>
        <v>2</v>
      </c>
      <c r="P40" s="4">
        <f t="shared" si="5"/>
        <v>0</v>
      </c>
      <c r="Q40">
        <f>SUM(H40:P40)</f>
        <v>7</v>
      </c>
      <c r="S40" s="5"/>
      <c r="T40" s="4"/>
      <c r="U40" s="4"/>
      <c r="V40" s="4"/>
      <c r="W40" s="4"/>
      <c r="X40" s="4"/>
      <c r="Y40" s="4"/>
      <c r="Z40" s="6"/>
    </row>
    <row r="41" spans="1:26" x14ac:dyDescent="0.25">
      <c r="F41" s="4" t="s">
        <v>3</v>
      </c>
      <c r="G41" s="25">
        <f>G3+1</f>
        <v>46196</v>
      </c>
      <c r="H41" s="4">
        <f t="shared" si="4"/>
        <v>4</v>
      </c>
      <c r="I41" s="62">
        <f t="shared" si="4"/>
        <v>0</v>
      </c>
      <c r="J41" s="4">
        <f t="shared" si="4"/>
        <v>0</v>
      </c>
      <c r="K41" s="4">
        <f t="shared" si="4"/>
        <v>2</v>
      </c>
      <c r="L41" s="4">
        <f t="shared" si="4"/>
        <v>0</v>
      </c>
      <c r="M41" s="62">
        <f t="shared" si="4"/>
        <v>0</v>
      </c>
      <c r="N41" s="4">
        <f>COUNTIFS($O$7:$O$35,N$39,$F$7:$F$35,$F41)</f>
        <v>1</v>
      </c>
      <c r="O41" s="4">
        <f t="shared" si="5"/>
        <v>1</v>
      </c>
      <c r="P41" s="4">
        <f t="shared" si="5"/>
        <v>0</v>
      </c>
      <c r="Q41">
        <f>SUM(H41:P41)</f>
        <v>8</v>
      </c>
      <c r="S41" s="5"/>
      <c r="T41" s="4"/>
      <c r="U41" s="4"/>
      <c r="V41" s="4"/>
      <c r="W41" s="4"/>
      <c r="X41" s="4"/>
      <c r="Y41" s="4"/>
      <c r="Z41" s="6"/>
    </row>
    <row r="42" spans="1:26" x14ac:dyDescent="0.25">
      <c r="F42" s="4" t="s">
        <v>1</v>
      </c>
      <c r="G42" s="25">
        <f>G3+2</f>
        <v>46197</v>
      </c>
      <c r="H42" s="4">
        <f t="shared" si="4"/>
        <v>1</v>
      </c>
      <c r="I42" s="62">
        <f t="shared" si="4"/>
        <v>0</v>
      </c>
      <c r="J42" s="4">
        <f t="shared" si="4"/>
        <v>0</v>
      </c>
      <c r="K42" s="4">
        <f t="shared" si="4"/>
        <v>0</v>
      </c>
      <c r="L42" s="4">
        <f t="shared" si="4"/>
        <v>0</v>
      </c>
      <c r="M42" s="62">
        <f t="shared" si="4"/>
        <v>0</v>
      </c>
      <c r="N42" s="4">
        <f>COUNTIFS($O$7:$O$35,N$39,$F$7:$F$35,$F42)</f>
        <v>3</v>
      </c>
      <c r="O42" s="4">
        <f t="shared" si="5"/>
        <v>1</v>
      </c>
      <c r="P42" s="32">
        <f t="shared" si="5"/>
        <v>0</v>
      </c>
      <c r="Q42">
        <f>SUM(H42:P42)</f>
        <v>5</v>
      </c>
      <c r="S42" s="5"/>
      <c r="T42" s="4"/>
      <c r="U42" s="4"/>
      <c r="V42" s="4"/>
      <c r="W42" s="4"/>
      <c r="X42" s="4"/>
      <c r="Y42" s="4"/>
      <c r="Z42" s="6"/>
    </row>
    <row r="43" spans="1:26" x14ac:dyDescent="0.25">
      <c r="F43" s="4" t="s">
        <v>2</v>
      </c>
      <c r="G43" s="25">
        <f>G3+3</f>
        <v>46198</v>
      </c>
      <c r="H43" s="4">
        <f t="shared" si="4"/>
        <v>0</v>
      </c>
      <c r="I43" s="62">
        <f t="shared" si="4"/>
        <v>0</v>
      </c>
      <c r="J43" s="4">
        <f t="shared" si="4"/>
        <v>0</v>
      </c>
      <c r="K43" s="32">
        <f t="shared" si="4"/>
        <v>0</v>
      </c>
      <c r="L43" s="4">
        <f t="shared" si="4"/>
        <v>0</v>
      </c>
      <c r="M43" s="62">
        <f t="shared" si="4"/>
        <v>0</v>
      </c>
      <c r="N43" s="4">
        <f>COUNTIFS($O$7:$O$35,N$39,$F$7:$F$35,$F43)</f>
        <v>1</v>
      </c>
      <c r="O43" s="4">
        <f t="shared" si="5"/>
        <v>0</v>
      </c>
      <c r="P43" s="4">
        <f t="shared" si="5"/>
        <v>0</v>
      </c>
      <c r="Q43">
        <f>SUM(H43:P43)</f>
        <v>1</v>
      </c>
      <c r="S43" s="5"/>
      <c r="T43" s="4"/>
      <c r="U43" s="4"/>
      <c r="V43" s="4"/>
      <c r="W43" s="4"/>
      <c r="X43" s="4"/>
      <c r="Y43" s="4"/>
      <c r="Z43" s="6"/>
    </row>
    <row r="44" spans="1:26" ht="16.5" thickBot="1" x14ac:dyDescent="0.3">
      <c r="Q44">
        <f>SUM(Q40:Q43)</f>
        <v>21</v>
      </c>
      <c r="S44" s="7"/>
      <c r="T44" s="8"/>
      <c r="U44" s="8"/>
      <c r="V44" s="8"/>
      <c r="W44" s="8"/>
      <c r="X44" s="8"/>
      <c r="Y44" s="8"/>
      <c r="Z44" s="9"/>
    </row>
    <row r="45" spans="1:26" x14ac:dyDescent="0.25">
      <c r="S45" s="10"/>
      <c r="T45" s="11"/>
      <c r="U45" s="11"/>
      <c r="V45" s="11"/>
      <c r="W45" s="11"/>
      <c r="X45" s="11"/>
      <c r="Y45" s="11"/>
      <c r="Z45" s="12"/>
    </row>
    <row r="46" spans="1:26" x14ac:dyDescent="0.25">
      <c r="S46" s="5"/>
      <c r="T46" s="4"/>
      <c r="U46" s="4"/>
      <c r="V46" s="4"/>
      <c r="W46" s="4"/>
      <c r="X46" s="4"/>
      <c r="Y46" s="4"/>
      <c r="Z46" s="6"/>
    </row>
    <row r="47" spans="1:26" x14ac:dyDescent="0.25">
      <c r="S47" s="5"/>
      <c r="T47" s="4"/>
      <c r="U47" s="4"/>
      <c r="V47" s="4"/>
      <c r="W47" s="4"/>
      <c r="X47" s="4"/>
      <c r="Y47" s="4"/>
      <c r="Z47" s="6"/>
    </row>
    <row r="48" spans="1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54"/>
      <c r="U50" s="54"/>
      <c r="V50" s="54"/>
      <c r="W50" s="54"/>
      <c r="X50" s="54"/>
      <c r="Y50" s="54"/>
      <c r="Z50" s="60"/>
    </row>
    <row r="51" spans="19:26" x14ac:dyDescent="0.25">
      <c r="S51" s="5"/>
      <c r="T51" s="54"/>
      <c r="U51" s="54"/>
      <c r="V51" s="54"/>
      <c r="W51" s="54"/>
      <c r="X51" s="54"/>
      <c r="Y51" s="54"/>
      <c r="Z51" s="60"/>
    </row>
    <row r="52" spans="19:26" ht="16.5" thickBot="1" x14ac:dyDescent="0.3">
      <c r="S52" s="7"/>
      <c r="T52" s="54"/>
      <c r="U52" s="54"/>
      <c r="V52" s="54"/>
      <c r="W52" s="54"/>
      <c r="X52" s="54"/>
      <c r="Y52" s="54"/>
      <c r="Z52" s="60"/>
    </row>
  </sheetData>
  <sortState xmlns:xlrd2="http://schemas.microsoft.com/office/spreadsheetml/2017/richdata2" ref="A7:P39">
    <sortCondition ref="H7:H39"/>
    <sortCondition ref="G7:G39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36" priority="11" operator="greaterThan">
      <formula>4</formula>
    </cfRule>
  </conditionalFormatting>
  <conditionalFormatting sqref="I40:I43">
    <cfRule type="cellIs" dxfId="35" priority="10" operator="greaterThan">
      <formula>2</formula>
    </cfRule>
  </conditionalFormatting>
  <conditionalFormatting sqref="J40:J43">
    <cfRule type="cellIs" dxfId="34" priority="9" stopIfTrue="1" operator="greaterThan">
      <formula>1</formula>
    </cfRule>
  </conditionalFormatting>
  <conditionalFormatting sqref="K40:K42">
    <cfRule type="cellIs" dxfId="33" priority="8" operator="greaterThan">
      <formula>3</formula>
    </cfRule>
  </conditionalFormatting>
  <conditionalFormatting sqref="K43">
    <cfRule type="cellIs" dxfId="32" priority="7" operator="greaterThan">
      <formula>0</formula>
    </cfRule>
  </conditionalFormatting>
  <conditionalFormatting sqref="L40:L42">
    <cfRule type="cellIs" dxfId="31" priority="6" operator="greaterThan">
      <formula>4</formula>
    </cfRule>
  </conditionalFormatting>
  <conditionalFormatting sqref="L43">
    <cfRule type="cellIs" dxfId="30" priority="2" stopIfTrue="1" operator="greaterThan">
      <formula>4</formula>
    </cfRule>
  </conditionalFormatting>
  <conditionalFormatting sqref="M40:M43">
    <cfRule type="cellIs" dxfId="29" priority="1" stopIfTrue="1" operator="greaterThan">
      <formula>1</formula>
    </cfRule>
  </conditionalFormatting>
  <conditionalFormatting sqref="N40:O43">
    <cfRule type="cellIs" dxfId="28" priority="4" operator="greaterThan">
      <formula>2</formula>
    </cfRule>
  </conditionalFormatting>
  <conditionalFormatting sqref="P40:P43">
    <cfRule type="cellIs" dxfId="27" priority="3" operator="greaterThan">
      <formula>1</formula>
    </cfRule>
  </conditionalFormatting>
  <conditionalFormatting sqref="P5:Q33">
    <cfRule type="duplicateValues" dxfId="26" priority="16"/>
  </conditionalFormatting>
  <conditionalFormatting sqref="P7:Q35">
    <cfRule type="duplicateValues" dxfId="25" priority="17"/>
  </conditionalFormatting>
  <pageMargins left="0.7" right="0.7" top="0.75" bottom="0.75" header="0.3" footer="0.3"/>
  <pageSetup paperSize="9" scale="77" orientation="landscape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50"/>
    <pageSetUpPr fitToPage="1"/>
  </sheetPr>
  <dimension ref="A3:Z52"/>
  <sheetViews>
    <sheetView zoomScale="90" zoomScaleNormal="90" workbookViewId="0">
      <pane xSplit="6" ySplit="5" topLeftCell="K43" activePane="bottomRight" state="frozen"/>
      <selection pane="topRight" activeCell="G1" sqref="G1"/>
      <selection pane="bottomLeft" activeCell="A6" sqref="A6"/>
      <selection pane="bottomRight" activeCell="R4" sqref="R4:Z54"/>
    </sheetView>
  </sheetViews>
  <sheetFormatPr defaultColWidth="11" defaultRowHeight="15.75" x14ac:dyDescent="0.25"/>
  <cols>
    <col min="2" max="5" width="11" hidden="1" customWidth="1"/>
    <col min="6" max="6" width="14.125" customWidth="1"/>
    <col min="7" max="7" width="16.875" customWidth="1"/>
    <col min="8" max="8" width="9.125" customWidth="1"/>
    <col min="9" max="9" width="10.625" bestFit="1" customWidth="1"/>
    <col min="10" max="10" width="19.5" bestFit="1" customWidth="1"/>
    <col min="11" max="11" width="6" customWidth="1"/>
    <col min="12" max="12" width="21" bestFit="1" customWidth="1"/>
    <col min="13" max="14" width="18.875" customWidth="1"/>
    <col min="15" max="15" width="15.125" customWidth="1"/>
    <col min="16" max="17" width="6.125" bestFit="1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11" hidden="1" customWidth="1"/>
    <col min="26" max="26" width="11.625" customWidth="1"/>
  </cols>
  <sheetData>
    <row r="3" spans="1:26" x14ac:dyDescent="0.25">
      <c r="F3" t="s">
        <v>31</v>
      </c>
      <c r="G3" s="26">
        <v>46202</v>
      </c>
      <c r="H3" t="s">
        <v>43</v>
      </c>
      <c r="U3" s="100" t="s">
        <v>60</v>
      </c>
      <c r="V3" s="100"/>
      <c r="W3" s="1"/>
      <c r="X3" s="100" t="s">
        <v>61</v>
      </c>
      <c r="Y3" s="100"/>
      <c r="Z3" s="1"/>
    </row>
    <row r="4" spans="1:26" ht="16.5" thickBot="1" x14ac:dyDescent="0.3">
      <c r="B4" s="100" t="s">
        <v>60</v>
      </c>
      <c r="C4" s="100"/>
      <c r="D4" s="100" t="s">
        <v>61</v>
      </c>
      <c r="E4" s="100"/>
    </row>
    <row r="5" spans="1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1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1:26" x14ac:dyDescent="0.25">
      <c r="B7">
        <f>I7</f>
        <v>7</v>
      </c>
      <c r="C7">
        <f>K7</f>
        <v>1</v>
      </c>
      <c r="D7">
        <f>P7</f>
        <v>6</v>
      </c>
      <c r="E7">
        <f>Q7</f>
        <v>4</v>
      </c>
      <c r="F7" s="32" t="str">
        <f>VLOOKUP(I7,TEAMS!A3:D56,4,0)</f>
        <v>Monday</v>
      </c>
      <c r="G7" s="25">
        <f>VLOOKUP(F7,$F$40:$G$43,2,FALSE)</f>
        <v>46202</v>
      </c>
      <c r="H7" s="4">
        <v>1</v>
      </c>
      <c r="I7" s="4">
        <v>7</v>
      </c>
      <c r="J7" s="32" t="str">
        <f>VLOOKUP($I7,TEAMS!$A$3:$D$56,2,0)</f>
        <v>Cromer Cobras</v>
      </c>
      <c r="K7" s="4">
        <v>1</v>
      </c>
      <c r="L7" s="4" t="str">
        <f>VLOOKUP(K7,TEAMS!A3:D56,2,0)</f>
        <v>NU Blue</v>
      </c>
      <c r="M7" s="4" t="str">
        <f>VLOOKUP($P7,TEAMS!$A$3:$D$56,2,0)</f>
        <v>Red Knights</v>
      </c>
      <c r="N7" s="4" t="str">
        <f>VLOOKUP($Q7,TEAMS!$A$3:$D$56,2,0)</f>
        <v>Stars</v>
      </c>
      <c r="O7" s="32" t="s">
        <v>113</v>
      </c>
      <c r="P7" s="4">
        <v>6</v>
      </c>
      <c r="Q7" s="4">
        <v>4</v>
      </c>
      <c r="S7" s="5"/>
      <c r="T7" s="4"/>
      <c r="U7" s="4"/>
      <c r="V7" s="4"/>
      <c r="W7" s="4"/>
      <c r="X7" s="4"/>
      <c r="Y7" s="4"/>
      <c r="Z7" s="6"/>
    </row>
    <row r="8" spans="1:26" x14ac:dyDescent="0.25">
      <c r="B8">
        <f>I8</f>
        <v>5</v>
      </c>
      <c r="C8">
        <f>K8</f>
        <v>8</v>
      </c>
      <c r="D8">
        <f t="shared" ref="D8:E30" si="0">P8</f>
        <v>3</v>
      </c>
      <c r="E8">
        <f t="shared" si="0"/>
        <v>2</v>
      </c>
      <c r="F8" s="53" t="s">
        <v>99</v>
      </c>
      <c r="G8" s="25">
        <f>VLOOKUP(F8,$F$40:$G$43,2,FALSE)</f>
        <v>46202</v>
      </c>
      <c r="H8" s="4">
        <v>1</v>
      </c>
      <c r="I8" s="4">
        <v>5</v>
      </c>
      <c r="J8" s="53" t="str">
        <f>VLOOKUP($I8,TEAMS!$A$3:$D$56,2,0)</f>
        <v>TB Racers</v>
      </c>
      <c r="K8" s="4">
        <v>8</v>
      </c>
      <c r="L8" s="4" t="str">
        <f>VLOOKUP(K8,TEAMS!A3:D56,2,0)</f>
        <v>Jets</v>
      </c>
      <c r="M8" s="4" t="str">
        <f>VLOOKUP($P8,TEAMS!$A$3:$D$56,2,0)</f>
        <v>TB Mustangs</v>
      </c>
      <c r="N8" s="4" t="str">
        <f>VLOOKUP($Q8,TEAMS!$A$3:$D$56,2,0)</f>
        <v>NU White</v>
      </c>
      <c r="O8" s="53" t="s">
        <v>129</v>
      </c>
      <c r="P8" s="4">
        <v>3</v>
      </c>
      <c r="Q8" s="4">
        <v>2</v>
      </c>
      <c r="S8" s="5"/>
      <c r="T8" s="4"/>
      <c r="U8" s="4"/>
      <c r="V8" s="4"/>
      <c r="W8" s="4"/>
      <c r="X8" s="4"/>
      <c r="Y8" s="4"/>
      <c r="Z8" s="6"/>
    </row>
    <row r="9" spans="1:26" x14ac:dyDescent="0.25">
      <c r="A9" t="s">
        <v>29</v>
      </c>
      <c r="B9">
        <f>I9</f>
        <v>3</v>
      </c>
      <c r="C9">
        <f>K9</f>
        <v>4</v>
      </c>
      <c r="D9">
        <f t="shared" si="0"/>
        <v>1</v>
      </c>
      <c r="E9">
        <f t="shared" si="0"/>
        <v>5</v>
      </c>
      <c r="F9" s="4" t="str">
        <f>VLOOKUP(I9,TEAMS!A5:D56,4,0)</f>
        <v>Wednesday</v>
      </c>
      <c r="G9" s="25">
        <f>VLOOKUP(F9,$F$40:$G$43,2,FALSE)</f>
        <v>46204</v>
      </c>
      <c r="H9" s="4">
        <v>1</v>
      </c>
      <c r="I9" s="4">
        <v>3</v>
      </c>
      <c r="J9" s="4" t="str">
        <f>VLOOKUP($I9,TEAMS!$A$3:$D$56,2,0)</f>
        <v>TB Mustangs</v>
      </c>
      <c r="K9" s="4">
        <v>4</v>
      </c>
      <c r="L9" s="4" t="str">
        <f>VLOOKUP(K9,TEAMS!A3:D56,2,0)</f>
        <v>Stars</v>
      </c>
      <c r="M9" s="4" t="str">
        <f>VLOOKUP($P9,TEAMS!$A$3:$D$56,2,0)</f>
        <v>NU Blue</v>
      </c>
      <c r="N9" s="4" t="str">
        <f>VLOOKUP($Q9,TEAMS!$A$3:$D$56,2,0)</f>
        <v>TB Racers</v>
      </c>
      <c r="O9" s="4" t="str">
        <f>VLOOKUP($I9,TEAMS!$A$3:$D$56,3,0)</f>
        <v>Sprowston</v>
      </c>
      <c r="P9" s="4">
        <v>1</v>
      </c>
      <c r="Q9" s="4">
        <v>5</v>
      </c>
      <c r="S9" s="5"/>
      <c r="T9" s="4"/>
      <c r="U9" s="4"/>
      <c r="V9" s="4"/>
      <c r="W9" s="4"/>
      <c r="X9" s="4"/>
      <c r="Y9" s="4"/>
      <c r="Z9" s="6"/>
    </row>
    <row r="10" spans="1:26" x14ac:dyDescent="0.25">
      <c r="B10">
        <f>I10</f>
        <v>6</v>
      </c>
      <c r="C10">
        <f>K10</f>
        <v>2</v>
      </c>
      <c r="D10">
        <f t="shared" si="0"/>
        <v>8</v>
      </c>
      <c r="E10">
        <f t="shared" si="0"/>
        <v>16</v>
      </c>
      <c r="F10" s="4" t="str">
        <f>VLOOKUP(I10,TEAMS!A3:D56,4,0)</f>
        <v>Tuesday</v>
      </c>
      <c r="G10" s="25">
        <f>VLOOKUP(F10,$F$40:$G$43,2,FALSE)</f>
        <v>46203</v>
      </c>
      <c r="H10" s="4">
        <v>1</v>
      </c>
      <c r="I10" s="4">
        <v>6</v>
      </c>
      <c r="J10" s="4" t="str">
        <f>VLOOKUP($I10,TEAMS!$A$3:$D$56,2,0)</f>
        <v>Red Knights</v>
      </c>
      <c r="K10" s="4">
        <v>2</v>
      </c>
      <c r="L10" s="4" t="str">
        <f>VLOOKUP(K10,TEAMS!A3:D56,2,0)</f>
        <v>NU White</v>
      </c>
      <c r="M10" s="4" t="str">
        <f>VLOOKUP($P10,TEAMS!$A$3:$D$56,2,0)</f>
        <v>Jets</v>
      </c>
      <c r="N10" s="4" t="str">
        <f>VLOOKUP($Q10,TEAMS!$A$3:$D$56,2,0)</f>
        <v>Sirens</v>
      </c>
      <c r="O10" s="4" t="str">
        <f>VLOOKUP($I10,TEAMS!$A$3:$D$56,3,0)</f>
        <v>Hewett</v>
      </c>
      <c r="P10" s="4">
        <v>8</v>
      </c>
      <c r="Q10" s="4">
        <v>16</v>
      </c>
      <c r="S10" s="5"/>
      <c r="T10" s="4"/>
      <c r="U10" s="4"/>
      <c r="V10" s="4"/>
      <c r="W10" s="4"/>
      <c r="X10" s="4"/>
      <c r="Y10" s="4"/>
      <c r="Z10" s="6"/>
    </row>
    <row r="11" spans="1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1:26" ht="16.5" thickBot="1" x14ac:dyDescent="0.3">
      <c r="B12">
        <f>I12</f>
        <v>14</v>
      </c>
      <c r="C12">
        <f>K12</f>
        <v>12</v>
      </c>
      <c r="D12">
        <f t="shared" si="0"/>
        <v>10</v>
      </c>
      <c r="E12">
        <f t="shared" si="0"/>
        <v>11</v>
      </c>
      <c r="F12" s="4" t="str">
        <f>VLOOKUP(I12,TEAMS!A10:D63,4,0)</f>
        <v>Monday</v>
      </c>
      <c r="G12" s="25">
        <f>VLOOKUP(F12,$F$40:$G$43,2,FALSE)</f>
        <v>46202</v>
      </c>
      <c r="H12" s="4">
        <v>2</v>
      </c>
      <c r="I12" s="4">
        <v>14</v>
      </c>
      <c r="J12" s="4" t="str">
        <f>VLOOKUP($I12,TEAMS!$A$3:$D$56,2,0)</f>
        <v>NU Royal</v>
      </c>
      <c r="K12" s="4">
        <v>12</v>
      </c>
      <c r="L12" s="4" t="str">
        <f>VLOOKUP(K12,TEAMS!A3:D56,2,0)</f>
        <v>NU Yellow</v>
      </c>
      <c r="M12" s="4" t="str">
        <f>VLOOKUP($P12,TEAMS!$A$3:$D$56,2,0)</f>
        <v>Black Knights</v>
      </c>
      <c r="N12" s="4" t="str">
        <f>VLOOKUP($Q12,TEAMS!$A$3:$D$56,2,0)</f>
        <v>TB Colts</v>
      </c>
      <c r="O12" s="4" t="str">
        <f>VLOOKUP($I12,TEAMS!$A$3:$D$56,3,0)</f>
        <v>UEA</v>
      </c>
      <c r="P12" s="4">
        <v>10</v>
      </c>
      <c r="Q12" s="4">
        <v>11</v>
      </c>
      <c r="S12" s="29"/>
      <c r="T12" s="4"/>
      <c r="U12" s="30"/>
      <c r="V12" s="30"/>
      <c r="W12" s="30"/>
      <c r="X12" s="30"/>
      <c r="Y12" s="30"/>
      <c r="Z12" s="31"/>
    </row>
    <row r="13" spans="1:26" x14ac:dyDescent="0.25">
      <c r="B13">
        <f>I13</f>
        <v>13</v>
      </c>
      <c r="C13">
        <f>K13</f>
        <v>11</v>
      </c>
      <c r="D13">
        <f t="shared" si="0"/>
        <v>12</v>
      </c>
      <c r="E13">
        <f t="shared" si="0"/>
        <v>14</v>
      </c>
      <c r="F13" s="4" t="str">
        <f>VLOOKUP(I13,TEAMS!A9:D62,4,0)</f>
        <v>Tuesday</v>
      </c>
      <c r="G13" s="25">
        <f>VLOOKUP(F13,$F$40:$G$43,2,FALSE)</f>
        <v>46203</v>
      </c>
      <c r="H13" s="4">
        <v>2</v>
      </c>
      <c r="I13" s="4">
        <v>13</v>
      </c>
      <c r="J13" s="4" t="str">
        <f>VLOOKUP($I13,TEAMS!$A$3:$D$56,2,0)</f>
        <v>Sonics</v>
      </c>
      <c r="K13" s="4">
        <v>11</v>
      </c>
      <c r="L13" s="4" t="str">
        <f>VLOOKUP(K13,TEAMS!A12:D56,2,0)</f>
        <v>TB Colts</v>
      </c>
      <c r="M13" s="4" t="str">
        <f>VLOOKUP($P13,TEAMS!$A$3:$D$56,2,0)</f>
        <v>NU Yellow</v>
      </c>
      <c r="N13" s="4" t="str">
        <f>VLOOKUP($Q13,TEAMS!$A$3:$D$56,2,0)</f>
        <v>NU Royal</v>
      </c>
      <c r="O13" s="4" t="str">
        <f>VLOOKUP($I13,TEAMS!$A$3:$D$56,3,0)</f>
        <v xml:space="preserve">Open </v>
      </c>
      <c r="P13" s="4">
        <v>12</v>
      </c>
      <c r="Q13" s="4">
        <v>14</v>
      </c>
      <c r="S13" s="10"/>
      <c r="T13" s="11"/>
      <c r="U13" s="11"/>
      <c r="V13" s="11"/>
      <c r="W13" s="11"/>
      <c r="X13" s="11"/>
      <c r="Y13" s="11"/>
      <c r="Z13" s="12"/>
    </row>
    <row r="14" spans="1:26" x14ac:dyDescent="0.25">
      <c r="B14">
        <f>I14</f>
        <v>16</v>
      </c>
      <c r="C14">
        <f>K14</f>
        <v>15</v>
      </c>
      <c r="D14">
        <f t="shared" si="0"/>
        <v>13</v>
      </c>
      <c r="E14">
        <f t="shared" si="0"/>
        <v>18</v>
      </c>
      <c r="F14" s="4" t="str">
        <f>VLOOKUP(I14,TEAMS!A11:D64,4,0)</f>
        <v>Monday</v>
      </c>
      <c r="G14" s="25">
        <f>VLOOKUP(F14,$F$40:$G$43,2,FALSE)</f>
        <v>46202</v>
      </c>
      <c r="H14" s="4">
        <v>2</v>
      </c>
      <c r="I14" s="4">
        <v>16</v>
      </c>
      <c r="J14" s="4" t="str">
        <f>VLOOKUP($I14,TEAMS!$A$3:$D$56,2,0)</f>
        <v>Sirens</v>
      </c>
      <c r="K14" s="4">
        <v>15</v>
      </c>
      <c r="L14" s="4" t="str">
        <f>VLOOKUP(K14,TEAMS!A11:D56,2,0)</f>
        <v>Cliff Park</v>
      </c>
      <c r="M14" s="4" t="str">
        <f>VLOOKUP($P14,TEAMS!$A$3:$D$56,2,0)</f>
        <v>Sonics</v>
      </c>
      <c r="N14" s="4" t="str">
        <f>VLOOKUP($Q14,TEAMS!$A$3:$D$56,2,0)</f>
        <v>Venus</v>
      </c>
      <c r="O14" s="4" t="str">
        <f>VLOOKUP($I14,TEAMS!$A$3:$D$56,3,0)</f>
        <v>Open</v>
      </c>
      <c r="P14" s="4">
        <v>13</v>
      </c>
      <c r="Q14" s="4">
        <v>18</v>
      </c>
      <c r="S14" s="5"/>
      <c r="T14" s="4"/>
      <c r="U14" s="4"/>
      <c r="V14" s="4"/>
      <c r="W14" s="4"/>
      <c r="X14" s="4"/>
      <c r="Y14" s="4"/>
      <c r="Z14" s="6"/>
    </row>
    <row r="15" spans="1:26" x14ac:dyDescent="0.25">
      <c r="B15">
        <f>I15</f>
        <v>9</v>
      </c>
      <c r="C15">
        <f>K15</f>
        <v>10</v>
      </c>
      <c r="D15">
        <f t="shared" si="0"/>
        <v>19</v>
      </c>
      <c r="E15">
        <f t="shared" si="0"/>
        <v>46</v>
      </c>
      <c r="F15" s="4" t="str">
        <f>VLOOKUP(I15,TEAMS!A8:D61,4,0)</f>
        <v>Tuesday</v>
      </c>
      <c r="G15" s="25">
        <f>VLOOKUP(F15,$F$40:$G$43,2,FALSE)</f>
        <v>46203</v>
      </c>
      <c r="H15" s="4">
        <v>2</v>
      </c>
      <c r="I15" s="4">
        <v>9</v>
      </c>
      <c r="J15" s="4" t="str">
        <f>VLOOKUP($I15,TEAMS!$A$3:$D$56,2,0)</f>
        <v>Phoenix</v>
      </c>
      <c r="K15" s="4">
        <v>10</v>
      </c>
      <c r="L15" s="4" t="str">
        <f>VLOOKUP(K15,TEAMS!A11:D56,2,0)</f>
        <v>Black Knights</v>
      </c>
      <c r="M15" s="4" t="str">
        <f>VLOOKUP($P15,TEAMS!$A$3:$D$56,2,0)</f>
        <v>Premier</v>
      </c>
      <c r="N15" s="4" t="str">
        <f>VLOOKUP($Q15,TEAMS!$A$3:$D$56,2,0)</f>
        <v>Doves</v>
      </c>
      <c r="O15" s="4" t="str">
        <f>VLOOKUP($I15,TEAMS!$A$3:$D$56,3,0)</f>
        <v>UEA</v>
      </c>
      <c r="P15" s="4">
        <v>19</v>
      </c>
      <c r="Q15" s="4">
        <v>46</v>
      </c>
      <c r="S15" s="5"/>
      <c r="T15" s="4"/>
      <c r="U15" s="4"/>
      <c r="V15" s="4"/>
      <c r="W15" s="4"/>
      <c r="X15" s="4"/>
      <c r="Y15" s="4"/>
      <c r="Z15" s="6"/>
    </row>
    <row r="16" spans="1:26" x14ac:dyDescent="0.25">
      <c r="F16" s="4"/>
      <c r="G16" s="25"/>
      <c r="H16" s="4"/>
      <c r="I16" s="4"/>
      <c r="J16" s="4"/>
      <c r="K16" s="4"/>
      <c r="L16" s="4"/>
      <c r="M16" s="4"/>
      <c r="N16" s="4"/>
      <c r="O16" s="4"/>
      <c r="P16" s="4"/>
      <c r="Q16" s="4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B17">
        <f>I17</f>
        <v>24</v>
      </c>
      <c r="C17">
        <f>K17</f>
        <v>17</v>
      </c>
      <c r="D17">
        <f t="shared" si="0"/>
        <v>7</v>
      </c>
      <c r="E17">
        <f t="shared" si="0"/>
        <v>21</v>
      </c>
      <c r="F17" s="4" t="str">
        <f>VLOOKUP(I17,TEAMS!A13:D66,4,0)</f>
        <v>Wednesday</v>
      </c>
      <c r="G17" s="25">
        <f>VLOOKUP(F17,$F$40:$G$43,2,FALSE)</f>
        <v>46204</v>
      </c>
      <c r="H17" s="4">
        <v>3</v>
      </c>
      <c r="I17" s="4">
        <v>24</v>
      </c>
      <c r="J17" s="4" t="str">
        <f>VLOOKUP($I17,TEAMS!$A$3:$D$56,2,0)</f>
        <v>Icenians</v>
      </c>
      <c r="K17" s="4">
        <v>17</v>
      </c>
      <c r="L17" s="4" t="str">
        <f>VLOOKUP(K17,TEAMS!A16:D61,2,0)</f>
        <v>Blades</v>
      </c>
      <c r="M17" s="4" t="str">
        <f>VLOOKUP($P17,TEAMS!$A$3:$D$56,2,0)</f>
        <v>Cromer Cobras</v>
      </c>
      <c r="N17" s="4" t="str">
        <f>VLOOKUP($Q17,TEAMS!$A$3:$D$56,2,0)</f>
        <v>Belton</v>
      </c>
      <c r="O17" s="4" t="str">
        <f>VLOOKUP($I17,TEAMS!$A$3:$D$56,3,0)</f>
        <v>Open</v>
      </c>
      <c r="P17" s="4">
        <v>7</v>
      </c>
      <c r="Q17" s="4">
        <v>21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B18">
        <f>I18</f>
        <v>18</v>
      </c>
      <c r="C18">
        <f>K18</f>
        <v>23</v>
      </c>
      <c r="D18">
        <f t="shared" si="0"/>
        <v>20</v>
      </c>
      <c r="E18">
        <f t="shared" si="0"/>
        <v>24</v>
      </c>
      <c r="F18" s="4" t="str">
        <f>VLOOKUP(I18,TEAMS!A14:D67,4,0)</f>
        <v>Tuesday</v>
      </c>
      <c r="G18" s="25">
        <f>VLOOKUP(F18,$F$40:$G$43,2,FALSE)</f>
        <v>46203</v>
      </c>
      <c r="H18" s="4">
        <v>3</v>
      </c>
      <c r="I18" s="4">
        <v>18</v>
      </c>
      <c r="J18" s="4" t="str">
        <f>VLOOKUP($I18,TEAMS!$A$3:$D$56,2,0)</f>
        <v>Venus</v>
      </c>
      <c r="K18" s="4">
        <v>23</v>
      </c>
      <c r="L18" s="4" t="str">
        <f>VLOOKUP(K18,TEAMS!A17:D62,2,0)</f>
        <v>Hotshots</v>
      </c>
      <c r="M18" s="4" t="str">
        <f>VLOOKUP($P18,TEAMS!$A$3:$D$56,2,0)</f>
        <v>White Knights</v>
      </c>
      <c r="N18" s="4" t="str">
        <f>VLOOKUP($Q18,TEAMS!$A$3:$D$56,2,0)</f>
        <v>Icenians</v>
      </c>
      <c r="O18" s="4" t="str">
        <f>VLOOKUP($I18,TEAMS!$A$3:$D$56,3,0)</f>
        <v>Open</v>
      </c>
      <c r="P18" s="4">
        <v>20</v>
      </c>
      <c r="Q18" s="4">
        <v>24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B19">
        <f>I19</f>
        <v>20</v>
      </c>
      <c r="C19">
        <f>K19</f>
        <v>19</v>
      </c>
      <c r="D19">
        <f t="shared" si="0"/>
        <v>23</v>
      </c>
      <c r="E19">
        <f t="shared" si="0"/>
        <v>28</v>
      </c>
      <c r="F19" s="4" t="str">
        <f>VLOOKUP(I19,TEAMS!A15:D68,4,0)</f>
        <v>Wednesday</v>
      </c>
      <c r="G19" s="25">
        <f>VLOOKUP(F19,$F$40:$G$43,2,FALSE)</f>
        <v>46204</v>
      </c>
      <c r="H19" s="4">
        <v>3</v>
      </c>
      <c r="I19" s="4">
        <v>20</v>
      </c>
      <c r="J19" s="4" t="str">
        <f>VLOOKUP($I19,TEAMS!$A$3:$D$56,2,0)</f>
        <v>White Knights</v>
      </c>
      <c r="K19" s="4">
        <v>19</v>
      </c>
      <c r="L19" s="4" t="str">
        <f>VLOOKUP(K19,TEAMS!A18:D63,2,0)</f>
        <v>Premier</v>
      </c>
      <c r="M19" s="4" t="str">
        <f>VLOOKUP($P19,TEAMS!$A$3:$D$56,2,0)</f>
        <v>Hotshots</v>
      </c>
      <c r="N19" s="4" t="str">
        <f>VLOOKUP($Q19,TEAMS!$A$3:$D$56,2,0)</f>
        <v>Hethersett Rockets</v>
      </c>
      <c r="O19" s="4" t="str">
        <f>VLOOKUP($I19,TEAMS!$A$3:$D$56,3,0)</f>
        <v>Hewett</v>
      </c>
      <c r="P19" s="4">
        <v>23</v>
      </c>
      <c r="Q19" s="4">
        <v>28</v>
      </c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B20">
        <f>I20</f>
        <v>22</v>
      </c>
      <c r="C20">
        <f>K20</f>
        <v>21</v>
      </c>
      <c r="D20">
        <f t="shared" si="0"/>
        <v>25</v>
      </c>
      <c r="E20">
        <f t="shared" si="0"/>
        <v>26</v>
      </c>
      <c r="F20" s="4" t="str">
        <f>VLOOKUP(I20,TEAMS!A16:D69,4,0)</f>
        <v>Tuesday</v>
      </c>
      <c r="G20" s="25">
        <f>VLOOKUP(F20,$F$40:$G$43,2,FALSE)</f>
        <v>46203</v>
      </c>
      <c r="H20" s="4">
        <v>3</v>
      </c>
      <c r="I20" s="4">
        <v>22</v>
      </c>
      <c r="J20" s="4" t="str">
        <f>VLOOKUP($I20,TEAMS!$A$3:$D$56,2,0)</f>
        <v>Wrens</v>
      </c>
      <c r="K20" s="4">
        <v>21</v>
      </c>
      <c r="L20" s="4" t="str">
        <f>VLOOKUP(K20,TEAMS!A19:D64,2,0)</f>
        <v>Belton</v>
      </c>
      <c r="M20" s="4" t="str">
        <f>VLOOKUP($P20,TEAMS!$A$3:$D$56,2,0)</f>
        <v>NU Ruby</v>
      </c>
      <c r="N20" s="4" t="str">
        <f>VLOOKUP($Q20,TEAMS!$A$3:$D$56,2,0)</f>
        <v>TB Shetlands</v>
      </c>
      <c r="O20" s="4" t="str">
        <f>VLOOKUP($I20,TEAMS!$A$3:$D$56,3,0)</f>
        <v>Open</v>
      </c>
      <c r="P20" s="4">
        <v>25</v>
      </c>
      <c r="Q20" s="4">
        <v>26</v>
      </c>
      <c r="S20" s="7"/>
      <c r="T20" s="8"/>
      <c r="U20" s="8"/>
      <c r="V20" s="8"/>
      <c r="W20" s="8"/>
      <c r="X20" s="8"/>
      <c r="Y20" s="8"/>
      <c r="Z20" s="9"/>
    </row>
    <row r="21" spans="1:26" x14ac:dyDescent="0.25">
      <c r="F21" s="4"/>
      <c r="G21" s="25"/>
      <c r="H21" s="4"/>
      <c r="I21" s="4"/>
      <c r="J21" s="4"/>
      <c r="K21" s="4"/>
      <c r="L21" s="4"/>
      <c r="M21" s="4"/>
      <c r="N21" s="4"/>
      <c r="O21" s="4"/>
      <c r="P21" s="4"/>
      <c r="Q21" s="4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B22">
        <f>I22</f>
        <v>26</v>
      </c>
      <c r="C22">
        <f>K22</f>
        <v>29</v>
      </c>
      <c r="D22">
        <f t="shared" si="0"/>
        <v>9</v>
      </c>
      <c r="E22">
        <f t="shared" si="0"/>
        <v>15</v>
      </c>
      <c r="F22" s="4" t="str">
        <f>VLOOKUP(I22,TEAMS!A18:D73,4,0)</f>
        <v>Wednesday</v>
      </c>
      <c r="G22" s="25">
        <f>VLOOKUP(F22,$F$40:$G$43,2,FALSE)</f>
        <v>46204</v>
      </c>
      <c r="H22" s="4">
        <v>4</v>
      </c>
      <c r="I22" s="4">
        <v>26</v>
      </c>
      <c r="J22" s="4" t="str">
        <f>VLOOKUP($I22,TEAMS!$A$3:$D$56,2,0)</f>
        <v>TB Shetlands</v>
      </c>
      <c r="K22" s="4">
        <v>29</v>
      </c>
      <c r="L22" s="4" t="str">
        <f>VLOOKUP(K22,TEAMS!A23:D68,2,0)</f>
        <v>NCF Emerald</v>
      </c>
      <c r="M22" s="4" t="str">
        <f>VLOOKUP($P22,TEAMS!$A$3:$D$56,2,0)</f>
        <v>Phoenix</v>
      </c>
      <c r="N22" s="4" t="str">
        <f>VLOOKUP($Q22,TEAMS!$A$3:$D$56,2,0)</f>
        <v>Cliff Park</v>
      </c>
      <c r="O22" s="4" t="str">
        <f>VLOOKUP($I22,TEAMS!$A$3:$D$56,3,0)</f>
        <v>Sprowston</v>
      </c>
      <c r="P22" s="4">
        <v>9</v>
      </c>
      <c r="Q22" s="4">
        <v>15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B23">
        <f>I23</f>
        <v>32</v>
      </c>
      <c r="C23">
        <f>K23</f>
        <v>28</v>
      </c>
      <c r="D23">
        <f t="shared" si="0"/>
        <v>17</v>
      </c>
      <c r="E23">
        <f t="shared" si="0"/>
        <v>31</v>
      </c>
      <c r="F23" s="32" t="s">
        <v>101</v>
      </c>
      <c r="G23" s="52">
        <f>VLOOKUP(F23,$F$40:$G$43,2,FALSE)</f>
        <v>46203</v>
      </c>
      <c r="H23" s="4">
        <v>4</v>
      </c>
      <c r="I23" s="4">
        <v>32</v>
      </c>
      <c r="J23" s="32" t="str">
        <f>VLOOKUP($I23,TEAMS!$A$3:$D$56,2,0)</f>
        <v>Red Hot Chillies</v>
      </c>
      <c r="K23" s="4">
        <v>28</v>
      </c>
      <c r="L23" s="4" t="str">
        <f>VLOOKUP(K23,TEAMS!A22:D67,2,0)</f>
        <v>Hethersett Rockets</v>
      </c>
      <c r="M23" s="4" t="str">
        <f>VLOOKUP($P23,TEAMS!$A$3:$D$56,2,0)</f>
        <v>Blades</v>
      </c>
      <c r="N23" s="4" t="str">
        <f>VLOOKUP($Q23,TEAMS!$A$3:$D$56,2,0)</f>
        <v>Trailblazers</v>
      </c>
      <c r="O23" s="32" t="str">
        <f>VLOOKUP($I23,TEAMS!$A$3:$D$56,3,0)</f>
        <v>Sprowston</v>
      </c>
      <c r="P23" s="4">
        <v>17</v>
      </c>
      <c r="Q23" s="4">
        <v>31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B24">
        <f>I24</f>
        <v>31</v>
      </c>
      <c r="C24">
        <f>K24</f>
        <v>25</v>
      </c>
      <c r="D24">
        <f t="shared" si="0"/>
        <v>22</v>
      </c>
      <c r="E24">
        <f t="shared" si="0"/>
        <v>32</v>
      </c>
      <c r="F24" s="4" t="str">
        <f>VLOOKUP(I24,TEAMS!A18:D73,4,0)</f>
        <v>Thursday</v>
      </c>
      <c r="G24" s="25">
        <f>VLOOKUP(F24,$F$40:$G$43,2,FALSE)</f>
        <v>46205</v>
      </c>
      <c r="H24" s="4">
        <v>4</v>
      </c>
      <c r="I24" s="4">
        <v>31</v>
      </c>
      <c r="J24" s="4" t="str">
        <f>VLOOKUP($I24,TEAMS!$A$3:$D$56,2,0)</f>
        <v>Trailblazers</v>
      </c>
      <c r="K24" s="4">
        <v>25</v>
      </c>
      <c r="L24" s="4" t="str">
        <f>VLOOKUP(K24,TEAMS!A21:D66,2,0)</f>
        <v>NU Ruby</v>
      </c>
      <c r="M24" s="4" t="str">
        <f>VLOOKUP($P24,TEAMS!$A$3:$D$56,2,0)</f>
        <v>Wrens</v>
      </c>
      <c r="N24" s="4" t="str">
        <f>VLOOKUP($Q24,TEAMS!$A$3:$D$56,2,0)</f>
        <v>Red Hot Chillies</v>
      </c>
      <c r="O24" s="4" t="str">
        <f>VLOOKUP($I24,TEAMS!$A$3:$D$56,3,0)</f>
        <v>Hellesdon High</v>
      </c>
      <c r="P24" s="4">
        <v>22</v>
      </c>
      <c r="Q24" s="4">
        <v>32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B25">
        <f>I25</f>
        <v>27</v>
      </c>
      <c r="C25">
        <f>K25</f>
        <v>30</v>
      </c>
      <c r="D25">
        <f t="shared" si="0"/>
        <v>29</v>
      </c>
      <c r="E25">
        <f t="shared" si="0"/>
        <v>33</v>
      </c>
      <c r="F25" s="4" t="str">
        <f>VLOOKUP(I25,TEAMS!A21:D76,4,0)</f>
        <v>Tuesday</v>
      </c>
      <c r="G25" s="25">
        <f>VLOOKUP(F25,$F$40:$G$43,2,FALSE)</f>
        <v>46203</v>
      </c>
      <c r="H25" s="4">
        <v>4</v>
      </c>
      <c r="I25" s="4">
        <v>27</v>
      </c>
      <c r="J25" s="4" t="str">
        <f>VLOOKUP($I25,TEAMS!$A$3:$D$56,2,0)</f>
        <v>Falcons</v>
      </c>
      <c r="K25" s="4">
        <v>30</v>
      </c>
      <c r="L25" s="4" t="str">
        <f>VLOOKUP(K25,TEAMS!A24:D69,2,0)</f>
        <v>Watton Wolves</v>
      </c>
      <c r="M25" s="4" t="str">
        <f>VLOOKUP($P25,TEAMS!$A$3:$D$56,2,0)</f>
        <v>NCF Emerald</v>
      </c>
      <c r="N25" s="4" t="str">
        <f>VLOOKUP($Q25,TEAMS!$A$3:$D$56,2,0)</f>
        <v>Hornets</v>
      </c>
      <c r="O25" s="4" t="str">
        <f>VLOOKUP($I25,TEAMS!$A$3:$D$56,3,0)</f>
        <v>City</v>
      </c>
      <c r="P25" s="4">
        <v>29</v>
      </c>
      <c r="Q25" s="4">
        <v>33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A26" s="47"/>
      <c r="F26" s="4"/>
      <c r="G26" s="25"/>
      <c r="H26" s="4"/>
      <c r="I26" s="4"/>
      <c r="J26" s="4"/>
      <c r="K26" s="46"/>
      <c r="L26" s="46"/>
      <c r="M26" s="46"/>
      <c r="N26" s="46"/>
      <c r="O26" s="4"/>
      <c r="P26" s="46"/>
      <c r="Q26" s="46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A27" s="47"/>
      <c r="B27">
        <f>I27</f>
        <v>33</v>
      </c>
      <c r="C27">
        <f>K27</f>
        <v>39</v>
      </c>
      <c r="D27">
        <f t="shared" si="0"/>
        <v>30</v>
      </c>
      <c r="E27">
        <f t="shared" si="0"/>
        <v>0</v>
      </c>
      <c r="F27" s="53" t="s">
        <v>101</v>
      </c>
      <c r="G27" s="52">
        <f t="shared" ref="G27:G30" si="1">VLOOKUP(F27,$F$40:$G$43,2,FALSE)</f>
        <v>46203</v>
      </c>
      <c r="H27" s="46">
        <v>5</v>
      </c>
      <c r="I27" s="46">
        <v>33</v>
      </c>
      <c r="J27" s="53" t="str">
        <f>VLOOKUP($I27,TEAMS!$A$3:$D$56,2,0)</f>
        <v>Hornets</v>
      </c>
      <c r="K27" s="46">
        <v>39</v>
      </c>
      <c r="L27" s="46" t="str">
        <f>VLOOKUP(K27,TEAMS!A26:D73,2,0)</f>
        <v>Tigers</v>
      </c>
      <c r="M27" s="46" t="str">
        <f>VLOOKUP($P27,TEAMS!$A$3:$D$56,2,0)</f>
        <v>Watton Wolves</v>
      </c>
      <c r="N27" s="46" t="e">
        <f>VLOOKUP($Q27,TEAMS!$A$3:$D$56,2,0)</f>
        <v>#N/A</v>
      </c>
      <c r="O27" s="53" t="s">
        <v>116</v>
      </c>
      <c r="P27" s="46">
        <v>30</v>
      </c>
      <c r="Q27" s="46"/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A28" s="47"/>
      <c r="B28">
        <f>I28</f>
        <v>37</v>
      </c>
      <c r="C28">
        <f>K28</f>
        <v>40</v>
      </c>
      <c r="D28">
        <f t="shared" si="0"/>
        <v>0</v>
      </c>
      <c r="E28">
        <f t="shared" si="0"/>
        <v>0</v>
      </c>
      <c r="F28" s="46"/>
      <c r="G28" s="52" t="e">
        <f>VLOOKUP(F28,$F$40:$G$43,2,FALSE)</f>
        <v>#N/A</v>
      </c>
      <c r="H28" s="46">
        <v>5</v>
      </c>
      <c r="I28" s="46">
        <v>37</v>
      </c>
      <c r="J28" s="46" t="str">
        <f>VLOOKUP($I28,TEAMS!$A$3:$D$56,2,0)</f>
        <v>First Home Improvements</v>
      </c>
      <c r="K28" s="46">
        <v>40</v>
      </c>
      <c r="L28" s="46" t="str">
        <f>VLOOKUP(K28,TEAMS!A27:D74,2,0)</f>
        <v>BYE WEEK</v>
      </c>
      <c r="M28" s="46" t="e">
        <f>VLOOKUP($P28,TEAMS!$A$3:$D$56,2,0)</f>
        <v>#N/A</v>
      </c>
      <c r="N28" s="46" t="e">
        <f>VLOOKUP($Q28,TEAMS!$A$3:$D$56,2,0)</f>
        <v>#N/A</v>
      </c>
      <c r="O28" s="46"/>
      <c r="P28" s="46"/>
      <c r="Q28" s="46"/>
      <c r="S28" s="7"/>
      <c r="T28" s="8"/>
      <c r="U28" s="8"/>
      <c r="V28" s="8"/>
      <c r="W28" s="8"/>
      <c r="X28" s="8"/>
      <c r="Y28" s="8"/>
      <c r="Z28" s="9"/>
    </row>
    <row r="29" spans="1:26" x14ac:dyDescent="0.25">
      <c r="A29" s="47"/>
      <c r="B29">
        <f>I29</f>
        <v>35</v>
      </c>
      <c r="C29">
        <f>K29</f>
        <v>36</v>
      </c>
      <c r="D29">
        <f t="shared" si="0"/>
        <v>0</v>
      </c>
      <c r="E29">
        <f t="shared" si="0"/>
        <v>0</v>
      </c>
      <c r="F29" s="53" t="s">
        <v>100</v>
      </c>
      <c r="G29" s="52">
        <f t="shared" si="1"/>
        <v>46204</v>
      </c>
      <c r="H29" s="46">
        <v>5</v>
      </c>
      <c r="I29" s="46">
        <v>35</v>
      </c>
      <c r="J29" s="53" t="str">
        <f>VLOOKUP($I29,TEAMS!$A$3:$D$56,2,0)</f>
        <v>Gems</v>
      </c>
      <c r="K29" s="46">
        <v>36</v>
      </c>
      <c r="L29" s="46" t="str">
        <f>VLOOKUP(K29,TEAMS!A28:D75,2,0)</f>
        <v>TB Fillies</v>
      </c>
      <c r="M29" s="46" t="e">
        <f>VLOOKUP($P29,TEAMS!$A$3:$D$56,2,0)</f>
        <v>#N/A</v>
      </c>
      <c r="N29" s="46" t="e">
        <f>VLOOKUP($Q29,TEAMS!$A$3:$D$56,2,0)</f>
        <v>#N/A</v>
      </c>
      <c r="O29" s="53" t="s">
        <v>0</v>
      </c>
      <c r="P29" s="46"/>
      <c r="Q29" s="46"/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A30" s="47"/>
      <c r="B30">
        <f>I30</f>
        <v>38</v>
      </c>
      <c r="C30">
        <f>K30</f>
        <v>34</v>
      </c>
      <c r="D30">
        <f t="shared" si="0"/>
        <v>0</v>
      </c>
      <c r="E30">
        <f t="shared" si="0"/>
        <v>20</v>
      </c>
      <c r="F30" s="32" t="str">
        <f>VLOOKUP(I30,TEAMS!A26:D81,4,0)</f>
        <v>Monday</v>
      </c>
      <c r="G30" s="52">
        <f t="shared" si="1"/>
        <v>46202</v>
      </c>
      <c r="H30" s="46">
        <v>5</v>
      </c>
      <c r="I30" s="46">
        <v>38</v>
      </c>
      <c r="J30" s="32" t="str">
        <f>VLOOKUP($I30,TEAMS!$A$3:$D$56,2,0)</f>
        <v>NU Red</v>
      </c>
      <c r="K30" s="46">
        <v>34</v>
      </c>
      <c r="L30" s="46" t="str">
        <f>VLOOKUP(K30,TEAMS!A29:D76,2,0)</f>
        <v>NU Amber</v>
      </c>
      <c r="M30" s="46" t="e">
        <f>VLOOKUP($P30,TEAMS!$A$3:$D$56,2,0)</f>
        <v>#N/A</v>
      </c>
      <c r="N30" s="46" t="str">
        <f>VLOOKUP($Q30,TEAMS!$A$3:$D$56,2,0)</f>
        <v>White Knights</v>
      </c>
      <c r="O30" s="32" t="s">
        <v>113</v>
      </c>
      <c r="P30" s="46"/>
      <c r="Q30" s="46">
        <v>20</v>
      </c>
      <c r="S30" s="5"/>
      <c r="T30" s="4"/>
      <c r="U30" s="4"/>
      <c r="V30" s="4"/>
      <c r="W30" s="4"/>
      <c r="X30" s="4"/>
      <c r="Y30" s="4"/>
      <c r="Z30" s="6"/>
    </row>
    <row r="31" spans="1:26" x14ac:dyDescent="0.25">
      <c r="B31">
        <f>I32</f>
        <v>47</v>
      </c>
      <c r="C31">
        <f>K32</f>
        <v>41</v>
      </c>
      <c r="D31">
        <f t="shared" ref="D31:D33" si="2">P31</f>
        <v>0</v>
      </c>
      <c r="E31">
        <f t="shared" ref="E31:E33" si="3">Q31</f>
        <v>0</v>
      </c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B32">
        <f>I33</f>
        <v>45</v>
      </c>
      <c r="C32">
        <f>K33</f>
        <v>48</v>
      </c>
      <c r="D32">
        <f t="shared" si="2"/>
        <v>0</v>
      </c>
      <c r="E32">
        <f t="shared" si="3"/>
        <v>0</v>
      </c>
      <c r="F32" s="46">
        <f>VLOOKUP(I32,TEAMS!A27:D82,4,0)</f>
        <v>0</v>
      </c>
      <c r="G32" s="52" t="e">
        <f>VLOOKUP(F32,$F$40:$G$43,2,FALSE)</f>
        <v>#N/A</v>
      </c>
      <c r="H32" s="46">
        <v>6</v>
      </c>
      <c r="I32" s="46">
        <v>47</v>
      </c>
      <c r="J32" s="46" t="str">
        <f>VLOOKUP($I32,TEAMS!$A$3:$D$56,2,0)</f>
        <v>BYE WEEK</v>
      </c>
      <c r="K32" s="46">
        <v>41</v>
      </c>
      <c r="L32" s="46" t="str">
        <f>VLOOKUP(K32,TEAMS!A30:D77,2,0)</f>
        <v>Dragons</v>
      </c>
      <c r="M32" s="46" t="e">
        <f>VLOOKUP($P31,TEAMS!$A$3:$D$56,2,0)</f>
        <v>#N/A</v>
      </c>
      <c r="N32" s="46" t="e">
        <f>VLOOKUP($Q31,TEAMS!$A$3:$D$56,2,0)</f>
        <v>#N/A</v>
      </c>
      <c r="O32" s="46">
        <f>VLOOKUP($I32,TEAMS!$A$3:$D$56,3,0)</f>
        <v>0</v>
      </c>
      <c r="P32" s="4"/>
      <c r="Q32" s="4"/>
      <c r="S32" s="5"/>
      <c r="T32" s="4"/>
      <c r="U32" s="4"/>
      <c r="V32" s="4"/>
      <c r="W32" s="4"/>
      <c r="X32" s="4"/>
      <c r="Y32" s="4"/>
      <c r="Z32" s="6"/>
    </row>
    <row r="33" spans="2:26" x14ac:dyDescent="0.25">
      <c r="B33">
        <f>I34</f>
        <v>44</v>
      </c>
      <c r="C33">
        <f>K34</f>
        <v>43</v>
      </c>
      <c r="D33">
        <f t="shared" si="2"/>
        <v>0</v>
      </c>
      <c r="E33">
        <f t="shared" si="3"/>
        <v>0</v>
      </c>
      <c r="F33" s="46">
        <f>VLOOKUP(I33,TEAMS!A28:D83,4,0)</f>
        <v>0</v>
      </c>
      <c r="G33" s="52" t="e">
        <f>VLOOKUP(F33,$F$40:$G$43,2,FALSE)</f>
        <v>#N/A</v>
      </c>
      <c r="H33" s="46">
        <v>6</v>
      </c>
      <c r="I33" s="46">
        <v>45</v>
      </c>
      <c r="J33" s="46" t="str">
        <f>VLOOKUP($I33,TEAMS!$A$3:$D$56,2,0)</f>
        <v>NCF Onyx</v>
      </c>
      <c r="K33" s="46">
        <v>48</v>
      </c>
      <c r="L33" s="46" t="str">
        <f>VLOOKUP(K33,TEAMS!A31:D78,2,0)</f>
        <v>BYE WEEK</v>
      </c>
      <c r="M33" s="46" t="e">
        <f>VLOOKUP($P32,TEAMS!$A$3:$D$56,2,0)</f>
        <v>#N/A</v>
      </c>
      <c r="N33" s="46" t="e">
        <f>VLOOKUP($Q32,TEAMS!$A$3:$D$56,2,0)</f>
        <v>#N/A</v>
      </c>
      <c r="O33" s="46" t="str">
        <f>VLOOKUP($I33,TEAMS!$A$3:$D$56,3,0)</f>
        <v>Hellesdon High</v>
      </c>
      <c r="P33" s="4"/>
      <c r="Q33" s="4"/>
      <c r="S33" s="5"/>
      <c r="T33" s="4"/>
      <c r="U33" s="4"/>
      <c r="V33" s="4"/>
      <c r="W33" s="4"/>
      <c r="X33" s="4"/>
      <c r="Y33" s="4"/>
      <c r="Z33" s="6"/>
    </row>
    <row r="34" spans="2:26" x14ac:dyDescent="0.25">
      <c r="F34" s="46" t="str">
        <f>VLOOKUP(I34,TEAMS!A29:D84,4,0)</f>
        <v>Monday</v>
      </c>
      <c r="G34" s="52">
        <f>VLOOKUP(F34,$F$40:$G$43,2,FALSE)</f>
        <v>46202</v>
      </c>
      <c r="H34" s="46">
        <v>6</v>
      </c>
      <c r="I34" s="46">
        <v>44</v>
      </c>
      <c r="J34" s="46" t="str">
        <f>VLOOKUP($I34,TEAMS!$A$3:$D$56,2,0)</f>
        <v>Cromer Vipers</v>
      </c>
      <c r="K34" s="46">
        <v>43</v>
      </c>
      <c r="L34" s="46" t="str">
        <f>VLOOKUP(K34,TEAMS!A32:D79,2,0)</f>
        <v xml:space="preserve">Trowse  </v>
      </c>
      <c r="M34" s="46" t="s">
        <v>105</v>
      </c>
      <c r="N34" s="46" t="s">
        <v>125</v>
      </c>
      <c r="O34" s="46" t="str">
        <f>VLOOKUP($I34,TEAMS!$A$3:$D$56,3,0)</f>
        <v>Hellesdon High</v>
      </c>
      <c r="P34" s="4">
        <v>41</v>
      </c>
      <c r="Q34" s="4">
        <v>37</v>
      </c>
      <c r="S34" s="5"/>
      <c r="T34" s="4"/>
      <c r="U34" s="4"/>
      <c r="V34" s="4"/>
      <c r="W34" s="4"/>
      <c r="X34" s="4"/>
      <c r="Y34" s="4"/>
      <c r="Z34" s="6"/>
    </row>
    <row r="35" spans="2:26" x14ac:dyDescent="0.25">
      <c r="F35" s="4" t="str">
        <f>VLOOKUP(I35,TEAMS!A30:D85,4,0)</f>
        <v>Monday</v>
      </c>
      <c r="G35" s="25">
        <f>VLOOKUP(F35,$F$40:$G$43,2,FALSE)</f>
        <v>46202</v>
      </c>
      <c r="H35" s="4">
        <v>6</v>
      </c>
      <c r="I35" s="4">
        <v>42</v>
      </c>
      <c r="J35" s="4" t="str">
        <f>VLOOKUP($I35,TEAMS!$A$3:$D$56,2,0)</f>
        <v>TB Ponies</v>
      </c>
      <c r="K35" s="4">
        <v>46</v>
      </c>
      <c r="L35" s="4" t="str">
        <f>VLOOKUP(K35,TEAMS!A33:D80,2,0)</f>
        <v>Doves</v>
      </c>
      <c r="M35" s="4" t="str">
        <f>VLOOKUP($P34,TEAMS!$A$3:$D$56,2,0)</f>
        <v>Dragons</v>
      </c>
      <c r="N35" s="4" t="str">
        <f>VLOOKUP($Q34,TEAMS!$A$3:$D$56,2,0)</f>
        <v>First Home Improvements</v>
      </c>
      <c r="O35" s="4" t="str">
        <f>VLOOKUP($I35,TEAMS!$A$3:$D$56,3,0)</f>
        <v>Sprowston</v>
      </c>
      <c r="P35" s="4">
        <v>45</v>
      </c>
      <c r="Q35" s="4">
        <v>27</v>
      </c>
      <c r="S35" s="5"/>
      <c r="T35" s="4"/>
      <c r="U35" s="4"/>
      <c r="V35" s="4"/>
      <c r="W35" s="4"/>
      <c r="X35" s="4"/>
      <c r="Y35" s="4"/>
      <c r="Z35" s="6"/>
    </row>
    <row r="36" spans="2:26" ht="16.5" thickBot="1" x14ac:dyDescent="0.3">
      <c r="G36" s="3"/>
      <c r="S36" s="29"/>
      <c r="T36" s="30"/>
      <c r="U36" s="30"/>
      <c r="V36" s="30"/>
      <c r="W36" s="30"/>
      <c r="X36" s="30"/>
      <c r="Y36" s="30"/>
      <c r="Z36" s="31"/>
    </row>
    <row r="37" spans="2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2:26" x14ac:dyDescent="0.25">
      <c r="S38" s="5"/>
      <c r="T38" s="4"/>
      <c r="U38" s="4"/>
      <c r="V38" s="4"/>
      <c r="W38" s="4"/>
      <c r="X38" s="4"/>
      <c r="Y38" s="4"/>
      <c r="Z38" s="6"/>
    </row>
    <row r="39" spans="2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129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2:26" x14ac:dyDescent="0.25">
      <c r="F40" s="4" t="s">
        <v>4</v>
      </c>
      <c r="G40" s="25">
        <f>G3</f>
        <v>46202</v>
      </c>
      <c r="H40" s="4">
        <f>COUNTIFS($O$7:$O$35,H$39,$F$7:$F$35,$F40)</f>
        <v>1</v>
      </c>
      <c r="I40" s="62">
        <f t="shared" ref="H40:M43" si="4">COUNTIFS($O$7:$O$35,I$39,$F$7:$F$35,$F40)</f>
        <v>0</v>
      </c>
      <c r="J40" s="4">
        <f t="shared" si="4"/>
        <v>0</v>
      </c>
      <c r="K40" s="4">
        <f>COUNTIFS($O$7:$O$35,K$39,$F$7:$F$35,$F40)</f>
        <v>1</v>
      </c>
      <c r="L40" s="4">
        <f t="shared" si="4"/>
        <v>0</v>
      </c>
      <c r="M40" s="62">
        <f t="shared" si="4"/>
        <v>0</v>
      </c>
      <c r="N40" s="4">
        <f>COUNTIFS($O$7:$O$35,N$39,$F$7:$F$35,$F40)</f>
        <v>3</v>
      </c>
      <c r="O40" s="4">
        <f t="shared" ref="O40:P43" si="5">COUNTIFS($O$7:$O$35,O$39,$F$7:$F$35,$F40)</f>
        <v>2</v>
      </c>
      <c r="P40" s="4">
        <f t="shared" si="5"/>
        <v>0</v>
      </c>
      <c r="Q40">
        <f>SUM(H40:P40)</f>
        <v>7</v>
      </c>
      <c r="S40" s="5"/>
      <c r="T40" s="4"/>
      <c r="U40" s="4"/>
      <c r="V40" s="4"/>
      <c r="W40" s="4"/>
      <c r="X40" s="4"/>
      <c r="Y40" s="4"/>
      <c r="Z40" s="6"/>
    </row>
    <row r="41" spans="2:26" x14ac:dyDescent="0.25">
      <c r="F41" s="4" t="s">
        <v>3</v>
      </c>
      <c r="G41" s="25">
        <f>G3+1</f>
        <v>46203</v>
      </c>
      <c r="H41" s="4">
        <f t="shared" si="4"/>
        <v>1</v>
      </c>
      <c r="I41" s="62">
        <f t="shared" si="4"/>
        <v>0</v>
      </c>
      <c r="J41" s="4">
        <f t="shared" si="4"/>
        <v>1</v>
      </c>
      <c r="K41" s="4">
        <f t="shared" si="4"/>
        <v>2</v>
      </c>
      <c r="L41" s="4">
        <f t="shared" si="4"/>
        <v>2</v>
      </c>
      <c r="M41" s="62">
        <f t="shared" si="4"/>
        <v>0</v>
      </c>
      <c r="N41" s="4">
        <f>COUNTIFS($O$7:$O$35,N$39,$F$7:$F$35,$F41)</f>
        <v>0</v>
      </c>
      <c r="O41" s="4">
        <f t="shared" si="5"/>
        <v>1</v>
      </c>
      <c r="P41" s="4">
        <f t="shared" si="5"/>
        <v>0</v>
      </c>
      <c r="Q41">
        <f>SUM(H41:P41)</f>
        <v>7</v>
      </c>
      <c r="S41" s="5"/>
      <c r="T41" s="4"/>
      <c r="U41" s="4"/>
      <c r="V41" s="4"/>
      <c r="W41" s="4"/>
      <c r="X41" s="4"/>
      <c r="Y41" s="4"/>
      <c r="Z41" s="6"/>
    </row>
    <row r="42" spans="2:26" x14ac:dyDescent="0.25">
      <c r="F42" s="4" t="s">
        <v>1</v>
      </c>
      <c r="G42" s="25">
        <f>G3+2</f>
        <v>46204</v>
      </c>
      <c r="H42" s="4">
        <f t="shared" si="4"/>
        <v>1</v>
      </c>
      <c r="I42" s="62">
        <f t="shared" si="4"/>
        <v>0</v>
      </c>
      <c r="J42" s="4">
        <f t="shared" si="4"/>
        <v>1</v>
      </c>
      <c r="K42" s="4">
        <f t="shared" si="4"/>
        <v>1</v>
      </c>
      <c r="L42" s="4">
        <f t="shared" si="4"/>
        <v>0</v>
      </c>
      <c r="M42" s="62">
        <f t="shared" si="4"/>
        <v>0</v>
      </c>
      <c r="N42" s="4">
        <f>COUNTIFS($O$7:$O$35,N$39,$F$7:$F$35,$F42)</f>
        <v>0</v>
      </c>
      <c r="O42" s="4">
        <f t="shared" si="5"/>
        <v>2</v>
      </c>
      <c r="P42" s="32">
        <f t="shared" si="5"/>
        <v>0</v>
      </c>
      <c r="Q42">
        <f>SUM(H42:P42)</f>
        <v>5</v>
      </c>
      <c r="S42" s="5"/>
      <c r="T42" s="4"/>
      <c r="U42" s="4"/>
      <c r="V42" s="4"/>
      <c r="W42" s="4"/>
      <c r="X42" s="4"/>
      <c r="Y42" s="4"/>
      <c r="Z42" s="6"/>
    </row>
    <row r="43" spans="2:26" x14ac:dyDescent="0.25">
      <c r="F43" s="4" t="s">
        <v>2</v>
      </c>
      <c r="G43" s="25">
        <f>G3+3</f>
        <v>46205</v>
      </c>
      <c r="H43" s="4">
        <f t="shared" si="4"/>
        <v>0</v>
      </c>
      <c r="I43" s="62">
        <f t="shared" si="4"/>
        <v>0</v>
      </c>
      <c r="J43" s="4">
        <f t="shared" si="4"/>
        <v>0</v>
      </c>
      <c r="K43" s="32">
        <f t="shared" si="4"/>
        <v>0</v>
      </c>
      <c r="L43" s="4">
        <f t="shared" si="4"/>
        <v>0</v>
      </c>
      <c r="M43" s="62">
        <f t="shared" si="4"/>
        <v>0</v>
      </c>
      <c r="N43" s="4">
        <f>COUNTIFS($O$7:$O$35,N$39,$F$7:$F$35,$F43)</f>
        <v>1</v>
      </c>
      <c r="O43" s="4">
        <f t="shared" si="5"/>
        <v>0</v>
      </c>
      <c r="P43" s="4">
        <f t="shared" si="5"/>
        <v>0</v>
      </c>
      <c r="Q43">
        <f>SUM(H43:P43)</f>
        <v>1</v>
      </c>
      <c r="S43" s="5"/>
      <c r="T43" s="4"/>
      <c r="U43" s="4"/>
      <c r="V43" s="4"/>
      <c r="W43" s="4"/>
      <c r="X43" s="4"/>
      <c r="Y43" s="4"/>
      <c r="Z43" s="6"/>
    </row>
    <row r="44" spans="2:26" ht="16.5" thickBot="1" x14ac:dyDescent="0.3">
      <c r="Q44">
        <f>SUM(Q40:Q43)</f>
        <v>20</v>
      </c>
      <c r="S44" s="7"/>
      <c r="T44" s="8"/>
      <c r="U44" s="8"/>
      <c r="V44" s="8"/>
      <c r="W44" s="8"/>
      <c r="X44" s="8"/>
      <c r="Y44" s="8"/>
      <c r="Z44" s="9"/>
    </row>
    <row r="45" spans="2:26" x14ac:dyDescent="0.25">
      <c r="S45" s="10"/>
      <c r="T45" s="11"/>
      <c r="U45" s="11"/>
      <c r="V45" s="11"/>
      <c r="W45" s="11"/>
      <c r="X45" s="11"/>
      <c r="Y45" s="11"/>
      <c r="Z45" s="12"/>
    </row>
    <row r="46" spans="2:26" x14ac:dyDescent="0.25">
      <c r="S46" s="5"/>
      <c r="T46" s="4"/>
      <c r="U46" s="4"/>
      <c r="V46" s="4"/>
      <c r="W46" s="4"/>
      <c r="X46" s="4"/>
      <c r="Y46" s="4"/>
      <c r="Z46" s="6"/>
    </row>
    <row r="47" spans="2:26" x14ac:dyDescent="0.25">
      <c r="S47" s="5"/>
      <c r="T47" s="4"/>
      <c r="U47" s="4"/>
      <c r="V47" s="4"/>
      <c r="W47" s="4"/>
      <c r="X47" s="4"/>
      <c r="Y47" s="4"/>
      <c r="Z47" s="6"/>
    </row>
    <row r="48" spans="2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54"/>
      <c r="U50" s="54"/>
      <c r="V50" s="54"/>
      <c r="W50" s="54"/>
      <c r="X50" s="54"/>
      <c r="Y50" s="54"/>
      <c r="Z50" s="60"/>
    </row>
    <row r="51" spans="19:26" x14ac:dyDescent="0.25">
      <c r="S51" s="5"/>
      <c r="T51" s="54"/>
      <c r="U51" s="54"/>
      <c r="V51" s="54"/>
      <c r="W51" s="54"/>
      <c r="X51" s="54"/>
      <c r="Y51" s="54"/>
      <c r="Z51" s="60"/>
    </row>
    <row r="52" spans="19:26" ht="16.5" thickBot="1" x14ac:dyDescent="0.3">
      <c r="S52" s="7"/>
      <c r="T52" s="54"/>
      <c r="U52" s="54"/>
      <c r="V52" s="54"/>
      <c r="W52" s="54"/>
      <c r="X52" s="54"/>
      <c r="Y52" s="54"/>
      <c r="Z52" s="60"/>
    </row>
  </sheetData>
  <sortState xmlns:xlrd2="http://schemas.microsoft.com/office/spreadsheetml/2017/richdata2" ref="A7:P39">
    <sortCondition ref="H7:H39"/>
    <sortCondition ref="G7:G39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24" priority="11" operator="greaterThan">
      <formula>4</formula>
    </cfRule>
  </conditionalFormatting>
  <conditionalFormatting sqref="I40:I43">
    <cfRule type="cellIs" dxfId="23" priority="10" operator="greaterThan">
      <formula>2</formula>
    </cfRule>
  </conditionalFormatting>
  <conditionalFormatting sqref="J40:J43">
    <cfRule type="cellIs" dxfId="22" priority="9" stopIfTrue="1" operator="greaterThan">
      <formula>1</formula>
    </cfRule>
  </conditionalFormatting>
  <conditionalFormatting sqref="K40:K42">
    <cfRule type="cellIs" dxfId="21" priority="8" operator="greaterThan">
      <formula>3</formula>
    </cfRule>
  </conditionalFormatting>
  <conditionalFormatting sqref="K43">
    <cfRule type="cellIs" dxfId="20" priority="7" operator="greaterThan">
      <formula>0</formula>
    </cfRule>
  </conditionalFormatting>
  <conditionalFormatting sqref="L40:L42">
    <cfRule type="cellIs" dxfId="19" priority="6" operator="greaterThan">
      <formula>4</formula>
    </cfRule>
  </conditionalFormatting>
  <conditionalFormatting sqref="L43">
    <cfRule type="cellIs" dxfId="18" priority="2" stopIfTrue="1" operator="greaterThan">
      <formula>4</formula>
    </cfRule>
  </conditionalFormatting>
  <conditionalFormatting sqref="M40:M43">
    <cfRule type="cellIs" dxfId="17" priority="1" stopIfTrue="1" operator="greaterThan">
      <formula>1</formula>
    </cfRule>
  </conditionalFormatting>
  <conditionalFormatting sqref="N40:O43">
    <cfRule type="cellIs" dxfId="16" priority="4" operator="greaterThan">
      <formula>2</formula>
    </cfRule>
  </conditionalFormatting>
  <conditionalFormatting sqref="P40:P43">
    <cfRule type="cellIs" dxfId="15" priority="3" operator="greaterThan">
      <formula>1</formula>
    </cfRule>
  </conditionalFormatting>
  <conditionalFormatting sqref="P5:Q33">
    <cfRule type="duplicateValues" dxfId="14" priority="16"/>
  </conditionalFormatting>
  <conditionalFormatting sqref="P7:Q35">
    <cfRule type="duplicateValues" dxfId="13" priority="17"/>
  </conditionalFormatting>
  <pageMargins left="0.7" right="0.7" top="0.75" bottom="0.75" header="0.3" footer="0.3"/>
  <pageSetup paperSize="9" scale="77" orientation="landscape" horizontalDpi="0" verticalDpi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50"/>
    <pageSetUpPr fitToPage="1"/>
  </sheetPr>
  <dimension ref="A3:Z52"/>
  <sheetViews>
    <sheetView tabSelected="1" zoomScale="90" zoomScaleNormal="90" workbookViewId="0">
      <pane xSplit="6" ySplit="5" topLeftCell="G24" activePane="bottomRight" state="frozen"/>
      <selection pane="topRight" activeCell="G1" sqref="G1"/>
      <selection pane="bottomLeft" activeCell="A6" sqref="A6"/>
      <selection pane="bottomRight" activeCell="O35" sqref="O35"/>
    </sheetView>
  </sheetViews>
  <sheetFormatPr defaultColWidth="11" defaultRowHeight="15.75" x14ac:dyDescent="0.25"/>
  <cols>
    <col min="2" max="5" width="11" hidden="1" customWidth="1"/>
    <col min="6" max="6" width="14.125" customWidth="1"/>
    <col min="7" max="7" width="16.875" customWidth="1"/>
    <col min="8" max="8" width="9.125" customWidth="1"/>
    <col min="9" max="9" width="7.125" customWidth="1"/>
    <col min="10" max="10" width="21" bestFit="1" customWidth="1"/>
    <col min="11" max="11" width="6" customWidth="1"/>
    <col min="12" max="12" width="19.5" bestFit="1" customWidth="1"/>
    <col min="13" max="13" width="24.125" bestFit="1" customWidth="1"/>
    <col min="14" max="14" width="16.375" customWidth="1"/>
    <col min="15" max="15" width="15.125" customWidth="1"/>
    <col min="16" max="16" width="8.625" customWidth="1"/>
    <col min="17" max="17" width="8.375" customWidth="1"/>
    <col min="19" max="19" width="3.375" bestFit="1" customWidth="1"/>
    <col min="20" max="20" width="24.125" bestFit="1" customWidth="1"/>
    <col min="21" max="22" width="11.625" hidden="1" customWidth="1"/>
    <col min="23" max="23" width="11.625" customWidth="1"/>
    <col min="24" max="24" width="13.625" hidden="1" customWidth="1"/>
    <col min="25" max="25" width="11" hidden="1" customWidth="1"/>
    <col min="26" max="26" width="11.625" customWidth="1"/>
  </cols>
  <sheetData>
    <row r="3" spans="1:26" x14ac:dyDescent="0.25">
      <c r="F3" t="s">
        <v>31</v>
      </c>
      <c r="G3" s="26">
        <v>46209</v>
      </c>
      <c r="H3" t="s">
        <v>44</v>
      </c>
      <c r="U3" s="100" t="s">
        <v>60</v>
      </c>
      <c r="V3" s="100"/>
      <c r="W3" s="1"/>
      <c r="X3" s="100" t="s">
        <v>61</v>
      </c>
      <c r="Y3" s="100"/>
      <c r="Z3" s="1"/>
    </row>
    <row r="4" spans="1:26" ht="16.5" thickBot="1" x14ac:dyDescent="0.3">
      <c r="B4" s="100" t="s">
        <v>60</v>
      </c>
      <c r="C4" s="100"/>
      <c r="D4" s="100" t="s">
        <v>61</v>
      </c>
      <c r="E4" s="100"/>
      <c r="U4" t="s">
        <v>58</v>
      </c>
      <c r="V4" t="s">
        <v>59</v>
      </c>
      <c r="X4" t="s">
        <v>58</v>
      </c>
      <c r="Y4" t="s">
        <v>59</v>
      </c>
    </row>
    <row r="5" spans="1:26" x14ac:dyDescent="0.25">
      <c r="B5" t="s">
        <v>58</v>
      </c>
      <c r="C5" t="s">
        <v>59</v>
      </c>
      <c r="D5" t="s">
        <v>58</v>
      </c>
      <c r="E5" t="s">
        <v>59</v>
      </c>
      <c r="F5" s="55" t="s">
        <v>9</v>
      </c>
      <c r="G5" s="55" t="s">
        <v>10</v>
      </c>
      <c r="H5" s="55" t="s">
        <v>11</v>
      </c>
      <c r="I5" s="55" t="s">
        <v>20</v>
      </c>
      <c r="J5" s="55" t="s">
        <v>12</v>
      </c>
      <c r="K5" s="55"/>
      <c r="L5" s="55" t="s">
        <v>13</v>
      </c>
      <c r="M5" s="55" t="s">
        <v>14</v>
      </c>
      <c r="N5" s="55" t="s">
        <v>15</v>
      </c>
      <c r="O5" s="55" t="s">
        <v>16</v>
      </c>
      <c r="P5" s="55" t="s">
        <v>56</v>
      </c>
      <c r="Q5" s="55" t="s">
        <v>57</v>
      </c>
      <c r="S5" s="10"/>
      <c r="T5" s="11"/>
      <c r="U5" s="11"/>
      <c r="V5" s="11"/>
      <c r="W5" s="11"/>
      <c r="X5" s="11"/>
      <c r="Y5" s="11"/>
      <c r="Z5" s="12"/>
    </row>
    <row r="6" spans="1:26" x14ac:dyDescent="0.2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T6" s="4"/>
      <c r="U6" s="4"/>
      <c r="V6" s="4"/>
      <c r="W6" s="4"/>
      <c r="X6" s="4"/>
      <c r="Y6" s="4"/>
      <c r="Z6" s="6"/>
    </row>
    <row r="7" spans="1:26" x14ac:dyDescent="0.25">
      <c r="B7">
        <f>I7</f>
        <v>7</v>
      </c>
      <c r="C7">
        <f>K7</f>
        <v>5</v>
      </c>
      <c r="D7">
        <f>P7</f>
        <v>1</v>
      </c>
      <c r="E7">
        <f>Q7</f>
        <v>2</v>
      </c>
      <c r="F7" s="32" t="str">
        <f>VLOOKUP(I7,TEAMS!A3:D56,4,0)</f>
        <v>Monday</v>
      </c>
      <c r="G7" s="25">
        <f>VLOOKUP(F7,$F$40:$G$43,2,FALSE)</f>
        <v>46209</v>
      </c>
      <c r="H7" s="4">
        <v>1</v>
      </c>
      <c r="I7" s="4">
        <v>7</v>
      </c>
      <c r="J7" s="32" t="str">
        <f>VLOOKUP($I7,TEAMS!$A$3:$D$56,2,0)</f>
        <v>Cromer Cobras</v>
      </c>
      <c r="K7" s="4">
        <v>5</v>
      </c>
      <c r="L7" s="4" t="str">
        <f>VLOOKUP(K7,TEAMS!A3:D56,2,0)</f>
        <v>TB Racers</v>
      </c>
      <c r="M7" s="4" t="str">
        <f>VLOOKUP($P7,TEAMS!$A$3:$D$56,2,0)</f>
        <v>NU Blue</v>
      </c>
      <c r="N7" s="4" t="str">
        <f>VLOOKUP($Q7,TEAMS!$A$3:$D$56,2,0)</f>
        <v>NU White</v>
      </c>
      <c r="O7" s="32" t="s">
        <v>113</v>
      </c>
      <c r="P7" s="4">
        <v>1</v>
      </c>
      <c r="Q7" s="4">
        <v>2</v>
      </c>
      <c r="S7" s="5"/>
      <c r="T7" s="4"/>
      <c r="U7" s="4"/>
      <c r="V7" s="4"/>
      <c r="W7" s="4"/>
      <c r="X7" s="4"/>
      <c r="Y7" s="4"/>
      <c r="Z7" s="6"/>
    </row>
    <row r="8" spans="1:26" x14ac:dyDescent="0.25">
      <c r="B8">
        <f>I8</f>
        <v>1</v>
      </c>
      <c r="C8">
        <f>K8</f>
        <v>4</v>
      </c>
      <c r="D8">
        <f t="shared" ref="D8:E30" si="0">P8</f>
        <v>5</v>
      </c>
      <c r="E8">
        <f t="shared" si="0"/>
        <v>8</v>
      </c>
      <c r="F8" s="4" t="str">
        <f>VLOOKUP(I8,TEAMS!A3:D56,4,0)</f>
        <v>Wednesday</v>
      </c>
      <c r="G8" s="25">
        <f t="shared" ref="G8:G30" si="1">VLOOKUP(F8,$F$40:$G$43,2,FALSE)</f>
        <v>46211</v>
      </c>
      <c r="H8" s="4">
        <v>1</v>
      </c>
      <c r="I8" s="4">
        <v>1</v>
      </c>
      <c r="J8" s="4" t="str">
        <f>VLOOKUP($I8,TEAMS!$A$3:$D$56,2,0)</f>
        <v>NU Blue</v>
      </c>
      <c r="K8" s="4">
        <v>4</v>
      </c>
      <c r="L8" s="4" t="str">
        <f>VLOOKUP(K8,TEAMS!A3:D56,2,0)</f>
        <v>Stars</v>
      </c>
      <c r="M8" s="4" t="str">
        <f>VLOOKUP($P8,TEAMS!$A$3:$D$56,2,0)</f>
        <v>TB Racers</v>
      </c>
      <c r="N8" s="4" t="str">
        <f>VLOOKUP($Q8,TEAMS!$A$3:$D$56,2,0)</f>
        <v>Jets</v>
      </c>
      <c r="O8" s="4" t="str">
        <f>VLOOKUP($I8,TEAMS!$A$3:$D$56,3,0)</f>
        <v>UEA</v>
      </c>
      <c r="P8" s="4">
        <v>5</v>
      </c>
      <c r="Q8" s="4">
        <v>8</v>
      </c>
      <c r="S8" s="5"/>
      <c r="T8" s="4"/>
      <c r="U8" s="4"/>
      <c r="V8" s="4"/>
      <c r="W8" s="4"/>
      <c r="X8" s="4"/>
      <c r="Y8" s="4"/>
      <c r="Z8" s="6"/>
    </row>
    <row r="9" spans="1:26" x14ac:dyDescent="0.25">
      <c r="A9" t="s">
        <v>29</v>
      </c>
      <c r="B9">
        <f>I9</f>
        <v>3</v>
      </c>
      <c r="C9">
        <f>K9</f>
        <v>2</v>
      </c>
      <c r="D9">
        <f t="shared" si="0"/>
        <v>10</v>
      </c>
      <c r="E9">
        <f t="shared" si="0"/>
        <v>13</v>
      </c>
      <c r="F9" s="4" t="str">
        <f>VLOOKUP(I9,TEAMS!A3:D56,4,0)</f>
        <v>Wednesday</v>
      </c>
      <c r="G9" s="25">
        <f t="shared" si="1"/>
        <v>46211</v>
      </c>
      <c r="H9" s="4">
        <v>1</v>
      </c>
      <c r="I9" s="4">
        <v>3</v>
      </c>
      <c r="J9" s="4" t="str">
        <f>VLOOKUP($I9,TEAMS!$A$3:$D$56,2,0)</f>
        <v>TB Mustangs</v>
      </c>
      <c r="K9" s="4">
        <v>2</v>
      </c>
      <c r="L9" s="4" t="str">
        <f>VLOOKUP(K9,TEAMS!A3:D56,2,0)</f>
        <v>NU White</v>
      </c>
      <c r="M9" s="4" t="str">
        <f>VLOOKUP($P9,TEAMS!$A$3:$D$56,2,0)</f>
        <v>Black Knights</v>
      </c>
      <c r="N9" s="4" t="str">
        <f>VLOOKUP($Q9,TEAMS!$A$3:$D$56,2,0)</f>
        <v>Sonics</v>
      </c>
      <c r="O9" s="4" t="str">
        <f>VLOOKUP($I9,TEAMS!$A$3:$D$56,3,0)</f>
        <v>Sprowston</v>
      </c>
      <c r="P9" s="4">
        <v>10</v>
      </c>
      <c r="Q9" s="4">
        <v>13</v>
      </c>
      <c r="S9" s="5"/>
      <c r="T9" s="4"/>
      <c r="U9" s="4"/>
      <c r="V9" s="4"/>
      <c r="W9" s="4"/>
      <c r="X9" s="4"/>
      <c r="Y9" s="4"/>
      <c r="Z9" s="6"/>
    </row>
    <row r="10" spans="1:26" x14ac:dyDescent="0.25">
      <c r="B10">
        <f>I10</f>
        <v>8</v>
      </c>
      <c r="C10">
        <f>K10</f>
        <v>6</v>
      </c>
      <c r="D10">
        <f t="shared" si="0"/>
        <v>16</v>
      </c>
      <c r="E10">
        <f t="shared" si="0"/>
        <v>23</v>
      </c>
      <c r="F10" s="4" t="str">
        <f>VLOOKUP(I10,TEAMS!A5:D56,4,0)</f>
        <v>Wednesday</v>
      </c>
      <c r="G10" s="25">
        <f t="shared" si="1"/>
        <v>46211</v>
      </c>
      <c r="H10" s="4">
        <v>1</v>
      </c>
      <c r="I10" s="4">
        <v>8</v>
      </c>
      <c r="J10" s="4" t="str">
        <f>VLOOKUP($I10,TEAMS!$A$3:$D$56,2,0)</f>
        <v>Jets</v>
      </c>
      <c r="K10" s="4">
        <v>6</v>
      </c>
      <c r="L10" s="4" t="str">
        <f>VLOOKUP(K10,TEAMS!A3:D56,2,0)</f>
        <v>Red Knights</v>
      </c>
      <c r="M10" s="4" t="str">
        <f>VLOOKUP($P10,TEAMS!$A$3:$D$56,2,0)</f>
        <v>Sirens</v>
      </c>
      <c r="N10" s="4" t="str">
        <f>VLOOKUP($Q10,TEAMS!$A$3:$D$56,2,0)</f>
        <v>Hotshots</v>
      </c>
      <c r="O10" s="4" t="str">
        <f>VLOOKUP($I10,TEAMS!$A$3:$D$56,3,0)</f>
        <v>UEA</v>
      </c>
      <c r="P10" s="4">
        <v>16</v>
      </c>
      <c r="Q10" s="4">
        <v>23</v>
      </c>
      <c r="S10" s="5"/>
      <c r="T10" s="4"/>
      <c r="U10" s="4"/>
      <c r="V10" s="4"/>
      <c r="W10" s="4"/>
      <c r="X10" s="4"/>
      <c r="Y10" s="4"/>
      <c r="Z10" s="6"/>
    </row>
    <row r="11" spans="1:26" x14ac:dyDescent="0.25">
      <c r="F11" s="4"/>
      <c r="G11" s="25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T11" s="4"/>
      <c r="U11" s="4"/>
      <c r="V11" s="4"/>
      <c r="W11" s="4"/>
      <c r="X11" s="4"/>
      <c r="Y11" s="4"/>
      <c r="Z11" s="6"/>
    </row>
    <row r="12" spans="1:26" ht="16.5" thickBot="1" x14ac:dyDescent="0.3">
      <c r="B12">
        <f>I12</f>
        <v>9</v>
      </c>
      <c r="C12">
        <f>K12</f>
        <v>16</v>
      </c>
      <c r="D12">
        <f t="shared" si="0"/>
        <v>3</v>
      </c>
      <c r="E12">
        <f t="shared" si="0"/>
        <v>4</v>
      </c>
      <c r="F12" s="4" t="str">
        <f>VLOOKUP(I12,TEAMS!A8:D61,4,0)</f>
        <v>Tuesday</v>
      </c>
      <c r="G12" s="25">
        <f t="shared" si="1"/>
        <v>46210</v>
      </c>
      <c r="H12" s="4">
        <v>2</v>
      </c>
      <c r="I12" s="4">
        <v>9</v>
      </c>
      <c r="J12" s="4" t="str">
        <f>VLOOKUP($I12,TEAMS!$A$3:$D$56,2,0)</f>
        <v>Phoenix</v>
      </c>
      <c r="K12" s="4">
        <v>16</v>
      </c>
      <c r="L12" s="4" t="str">
        <f>VLOOKUP(K12,TEAMS!A11:D56,2,0)</f>
        <v>Sirens</v>
      </c>
      <c r="M12" s="4" t="str">
        <f>VLOOKUP($P12,TEAMS!$A$3:$D$56,2,0)</f>
        <v>TB Mustangs</v>
      </c>
      <c r="N12" s="4" t="str">
        <f>VLOOKUP($Q12,TEAMS!$A$3:$D$56,2,0)</f>
        <v>Stars</v>
      </c>
      <c r="O12" s="4" t="str">
        <f>VLOOKUP($I12,TEAMS!$A$3:$D$56,3,0)</f>
        <v>UEA</v>
      </c>
      <c r="P12" s="4">
        <v>3</v>
      </c>
      <c r="Q12" s="4">
        <v>4</v>
      </c>
      <c r="S12" s="29"/>
      <c r="T12" s="4"/>
      <c r="U12" s="30"/>
      <c r="V12" s="30"/>
      <c r="W12" s="30"/>
      <c r="X12" s="30"/>
      <c r="Y12" s="30"/>
      <c r="Z12" s="31"/>
    </row>
    <row r="13" spans="1:26" x14ac:dyDescent="0.25">
      <c r="B13">
        <f>I13</f>
        <v>14</v>
      </c>
      <c r="C13">
        <f>K13</f>
        <v>15</v>
      </c>
      <c r="D13">
        <f t="shared" si="0"/>
        <v>11</v>
      </c>
      <c r="E13">
        <f t="shared" si="0"/>
        <v>12</v>
      </c>
      <c r="F13" s="4" t="str">
        <f>VLOOKUP(I13,TEAMS!A9:D62,4,0)</f>
        <v>Monday</v>
      </c>
      <c r="G13" s="25">
        <f t="shared" si="1"/>
        <v>46209</v>
      </c>
      <c r="H13" s="4">
        <v>2</v>
      </c>
      <c r="I13" s="4">
        <v>14</v>
      </c>
      <c r="J13" s="4" t="str">
        <f>VLOOKUP($I13,TEAMS!$A$3:$D$56,2,0)</f>
        <v>NU Royal</v>
      </c>
      <c r="K13" s="4">
        <v>15</v>
      </c>
      <c r="L13" s="4" t="str">
        <f>VLOOKUP(K13,TEAMS!A12:D56,2,0)</f>
        <v>Cliff Park</v>
      </c>
      <c r="M13" s="4" t="str">
        <f>VLOOKUP($P13,TEAMS!$A$3:$D$56,2,0)</f>
        <v>TB Colts</v>
      </c>
      <c r="N13" s="4" t="str">
        <f>VLOOKUP($Q13,TEAMS!$A$3:$D$56,2,0)</f>
        <v>NU Yellow</v>
      </c>
      <c r="O13" s="4" t="str">
        <f>VLOOKUP($I13,TEAMS!$A$3:$D$56,3,0)</f>
        <v>UEA</v>
      </c>
      <c r="P13" s="4">
        <v>11</v>
      </c>
      <c r="Q13" s="4">
        <v>12</v>
      </c>
      <c r="S13" s="10"/>
      <c r="T13" s="11"/>
      <c r="U13" s="11"/>
      <c r="V13" s="11"/>
      <c r="W13" s="11"/>
      <c r="X13" s="11"/>
      <c r="Y13" s="11"/>
      <c r="Z13" s="12"/>
    </row>
    <row r="14" spans="1:26" x14ac:dyDescent="0.25">
      <c r="A14" s="47"/>
      <c r="B14">
        <f>I14</f>
        <v>12</v>
      </c>
      <c r="C14">
        <f>K14</f>
        <v>13</v>
      </c>
      <c r="D14">
        <f t="shared" si="0"/>
        <v>6</v>
      </c>
      <c r="E14">
        <f t="shared" si="0"/>
        <v>14</v>
      </c>
      <c r="F14" s="46" t="str">
        <f>VLOOKUP(I14,TEAMS!A11:D64,4,0)</f>
        <v>Tuesday</v>
      </c>
      <c r="G14" s="52">
        <f t="shared" si="1"/>
        <v>46210</v>
      </c>
      <c r="H14" s="46">
        <v>2</v>
      </c>
      <c r="I14" s="46">
        <v>12</v>
      </c>
      <c r="J14" s="46" t="str">
        <f>VLOOKUP($I14,TEAMS!$A$3:$D$56,2,0)</f>
        <v>NU Yellow</v>
      </c>
      <c r="K14" s="46">
        <v>13</v>
      </c>
      <c r="L14" s="46" t="str">
        <f>VLOOKUP(K14,TEAMS!A11:D56,2,0)</f>
        <v>Sonics</v>
      </c>
      <c r="M14" s="46" t="str">
        <f>VLOOKUP($P14,TEAMS!$A$3:$D$56,2,0)</f>
        <v>Red Knights</v>
      </c>
      <c r="N14" s="46" t="str">
        <f>VLOOKUP($Q14,TEAMS!$A$3:$D$56,2,0)</f>
        <v>NU Royal</v>
      </c>
      <c r="O14" s="46" t="str">
        <f>VLOOKUP($I14,TEAMS!$A$3:$D$56,3,0)</f>
        <v>UEA</v>
      </c>
      <c r="P14" s="46">
        <v>6</v>
      </c>
      <c r="Q14" s="46">
        <v>14</v>
      </c>
      <c r="S14" s="5"/>
      <c r="T14" s="4"/>
      <c r="U14" s="4"/>
      <c r="V14" s="4"/>
      <c r="W14" s="4"/>
      <c r="X14" s="4"/>
      <c r="Y14" s="4"/>
      <c r="Z14" s="6"/>
    </row>
    <row r="15" spans="1:26" x14ac:dyDescent="0.25">
      <c r="A15" s="47"/>
      <c r="B15">
        <f>I15</f>
        <v>10</v>
      </c>
      <c r="C15">
        <f>K15</f>
        <v>11</v>
      </c>
      <c r="D15">
        <f t="shared" si="0"/>
        <v>0</v>
      </c>
      <c r="E15">
        <f t="shared" si="0"/>
        <v>0</v>
      </c>
      <c r="F15" s="53" t="s">
        <v>156</v>
      </c>
      <c r="G15" s="52">
        <v>46211</v>
      </c>
      <c r="H15" s="46">
        <v>2</v>
      </c>
      <c r="I15" s="46">
        <v>10</v>
      </c>
      <c r="J15" s="53" t="str">
        <f>VLOOKUP($I15,TEAMS!$A$3:$D$56,2,0)</f>
        <v>Black Knights</v>
      </c>
      <c r="K15" s="46">
        <v>11</v>
      </c>
      <c r="L15" s="46" t="str">
        <f>VLOOKUP(K15,TEAMS!A3:D56,2,0)</f>
        <v>TB Colts</v>
      </c>
      <c r="M15" s="46" t="e">
        <f>VLOOKUP($P15,TEAMS!$A$3:$D$56,2,0)</f>
        <v>#N/A</v>
      </c>
      <c r="N15" s="46" t="e">
        <f>VLOOKUP($Q15,TEAMS!$A$3:$D$56,2,0)</f>
        <v>#N/A</v>
      </c>
      <c r="O15" s="53" t="str">
        <f>VLOOKUP($I15,TEAMS!$A$3:$D$56,3,0)</f>
        <v>Hewett</v>
      </c>
      <c r="P15" s="46"/>
      <c r="Q15" s="46"/>
      <c r="S15" s="5"/>
      <c r="T15" s="4"/>
      <c r="U15" s="4"/>
      <c r="V15" s="4"/>
      <c r="W15" s="4"/>
      <c r="X15" s="4"/>
      <c r="Y15" s="4"/>
      <c r="Z15" s="6"/>
    </row>
    <row r="16" spans="1:26" x14ac:dyDescent="0.25">
      <c r="A16" s="47"/>
      <c r="F16" s="46"/>
      <c r="G16" s="52"/>
      <c r="H16" s="46"/>
      <c r="I16" s="46"/>
      <c r="J16" s="46"/>
      <c r="K16" s="46"/>
      <c r="L16" s="46"/>
      <c r="M16" s="46"/>
      <c r="N16" s="46"/>
      <c r="O16" s="46"/>
      <c r="P16" s="46"/>
      <c r="Q16" s="46"/>
      <c r="S16" s="5"/>
      <c r="T16" s="4"/>
      <c r="U16" s="4"/>
      <c r="V16" s="4"/>
      <c r="W16" s="4"/>
      <c r="X16" s="4"/>
      <c r="Y16" s="4"/>
      <c r="Z16" s="6"/>
    </row>
    <row r="17" spans="1:26" x14ac:dyDescent="0.25">
      <c r="A17" s="47"/>
      <c r="B17">
        <f>I17</f>
        <v>18</v>
      </c>
      <c r="C17">
        <f>K17</f>
        <v>24</v>
      </c>
      <c r="D17">
        <f t="shared" si="0"/>
        <v>7</v>
      </c>
      <c r="E17">
        <f t="shared" si="0"/>
        <v>30</v>
      </c>
      <c r="F17" s="46" t="str">
        <f>VLOOKUP(I17,TEAMS!A14:D67,4,0)</f>
        <v>Tuesday</v>
      </c>
      <c r="G17" s="52">
        <f t="shared" si="1"/>
        <v>46210</v>
      </c>
      <c r="H17" s="46">
        <v>3</v>
      </c>
      <c r="I17" s="46">
        <v>18</v>
      </c>
      <c r="J17" s="46" t="str">
        <f>VLOOKUP($I17,TEAMS!$A$3:$D$56,2,0)</f>
        <v>Venus</v>
      </c>
      <c r="K17" s="46">
        <v>24</v>
      </c>
      <c r="L17" s="46" t="str">
        <f>VLOOKUP(K17,TEAMS!A17:D62,2,0)</f>
        <v>Icenians</v>
      </c>
      <c r="M17" s="46" t="str">
        <f>VLOOKUP($P17,TEAMS!$A$3:$D$56,2,0)</f>
        <v>Cromer Cobras</v>
      </c>
      <c r="N17" s="46" t="str">
        <f>VLOOKUP($Q17,TEAMS!$A$3:$D$56,2,0)</f>
        <v>Watton Wolves</v>
      </c>
      <c r="O17" s="46" t="str">
        <f>VLOOKUP($I17,TEAMS!$A$3:$D$56,3,0)</f>
        <v>Open</v>
      </c>
      <c r="P17" s="46">
        <v>7</v>
      </c>
      <c r="Q17" s="46">
        <v>30</v>
      </c>
      <c r="S17" s="5"/>
      <c r="T17" s="4"/>
      <c r="U17" s="4"/>
      <c r="V17" s="4"/>
      <c r="W17" s="4"/>
      <c r="X17" s="4"/>
      <c r="Y17" s="4"/>
      <c r="Z17" s="6"/>
    </row>
    <row r="18" spans="1:26" x14ac:dyDescent="0.25">
      <c r="A18" s="47"/>
      <c r="B18">
        <f>I18</f>
        <v>19</v>
      </c>
      <c r="C18">
        <f>K18</f>
        <v>21</v>
      </c>
      <c r="D18">
        <f t="shared" si="0"/>
        <v>33</v>
      </c>
      <c r="E18">
        <f t="shared" si="0"/>
        <v>34</v>
      </c>
      <c r="F18" s="46" t="str">
        <f>VLOOKUP(I18,TEAMS!A15:D68,4,0)</f>
        <v>Tuesday</v>
      </c>
      <c r="G18" s="52">
        <f t="shared" si="1"/>
        <v>46210</v>
      </c>
      <c r="H18" s="46">
        <v>3</v>
      </c>
      <c r="I18" s="46">
        <v>19</v>
      </c>
      <c r="J18" s="46" t="str">
        <f>VLOOKUP($I18,TEAMS!$A$3:$D$56,2,0)</f>
        <v>Premier</v>
      </c>
      <c r="K18" s="46">
        <v>21</v>
      </c>
      <c r="L18" s="46" t="str">
        <f>VLOOKUP(K18,TEAMS!A18:D63,2,0)</f>
        <v>Belton</v>
      </c>
      <c r="M18" s="46" t="str">
        <f>VLOOKUP($P18,TEAMS!$A$3:$D$56,2,0)</f>
        <v>Hornets</v>
      </c>
      <c r="N18" s="46" t="str">
        <f>VLOOKUP($Q18,TEAMS!$A$3:$D$56,2,0)</f>
        <v>NU Amber</v>
      </c>
      <c r="O18" s="46" t="s">
        <v>113</v>
      </c>
      <c r="P18" s="46">
        <v>33</v>
      </c>
      <c r="Q18" s="46">
        <v>34</v>
      </c>
      <c r="S18" s="5"/>
      <c r="T18" s="4"/>
      <c r="U18" s="4"/>
      <c r="V18" s="4"/>
      <c r="W18" s="4"/>
      <c r="X18" s="4"/>
      <c r="Y18" s="4"/>
      <c r="Z18" s="6"/>
    </row>
    <row r="19" spans="1:26" x14ac:dyDescent="0.25">
      <c r="A19" s="47"/>
      <c r="B19">
        <f>I19</f>
        <v>17</v>
      </c>
      <c r="C19">
        <f>K19</f>
        <v>20</v>
      </c>
      <c r="D19">
        <f t="shared" si="0"/>
        <v>0</v>
      </c>
      <c r="E19">
        <f t="shared" si="0"/>
        <v>0</v>
      </c>
      <c r="F19" s="53" t="s">
        <v>157</v>
      </c>
      <c r="G19" s="52" t="e">
        <f t="shared" si="1"/>
        <v>#N/A</v>
      </c>
      <c r="H19" s="46">
        <v>3</v>
      </c>
      <c r="I19" s="46">
        <v>17</v>
      </c>
      <c r="J19" s="53" t="str">
        <f>VLOOKUP($I19,TEAMS!$A$3:$D$56,2,0)</f>
        <v>Blades</v>
      </c>
      <c r="K19" s="46">
        <v>20</v>
      </c>
      <c r="L19" s="46" t="str">
        <f>VLOOKUP(K19,TEAMS!A16:D61,2,0)</f>
        <v>White Knights</v>
      </c>
      <c r="M19" s="46" t="e">
        <f>VLOOKUP($P19,TEAMS!$A$3:$D$56,2,0)</f>
        <v>#N/A</v>
      </c>
      <c r="N19" s="46" t="e">
        <f>VLOOKUP($Q19,TEAMS!$A$3:$D$56,2,0)</f>
        <v>#N/A</v>
      </c>
      <c r="O19" s="53" t="s">
        <v>113</v>
      </c>
      <c r="P19" s="46"/>
      <c r="Q19" s="46"/>
      <c r="S19" s="5"/>
      <c r="T19" s="4"/>
      <c r="U19" s="4"/>
      <c r="V19" s="4"/>
      <c r="W19" s="4"/>
      <c r="X19" s="4"/>
      <c r="Y19" s="4"/>
      <c r="Z19" s="6"/>
    </row>
    <row r="20" spans="1:26" ht="16.5" thickBot="1" x14ac:dyDescent="0.3">
      <c r="A20" s="47"/>
      <c r="B20">
        <f>I20</f>
        <v>23</v>
      </c>
      <c r="C20">
        <f>K20</f>
        <v>22</v>
      </c>
      <c r="D20">
        <f t="shared" si="0"/>
        <v>0</v>
      </c>
      <c r="E20">
        <f t="shared" si="0"/>
        <v>0</v>
      </c>
      <c r="F20" s="53" t="s">
        <v>100</v>
      </c>
      <c r="G20" s="52">
        <f t="shared" si="1"/>
        <v>46211</v>
      </c>
      <c r="H20" s="46">
        <v>3</v>
      </c>
      <c r="I20" s="46">
        <v>23</v>
      </c>
      <c r="J20" s="53" t="str">
        <f>VLOOKUP($I20,TEAMS!$A$3:$D$56,2,0)</f>
        <v>Hotshots</v>
      </c>
      <c r="K20" s="46">
        <v>22</v>
      </c>
      <c r="L20" s="46" t="str">
        <f>VLOOKUP(K20,TEAMS!A19:D64,2,0)</f>
        <v>Wrens</v>
      </c>
      <c r="M20" s="46" t="e">
        <f>VLOOKUP($P20,TEAMS!$A$3:$D$56,2,0)</f>
        <v>#N/A</v>
      </c>
      <c r="N20" s="46" t="e">
        <f>VLOOKUP($Q20,TEAMS!$A$3:$D$56,2,0)</f>
        <v>#N/A</v>
      </c>
      <c r="O20" s="53" t="s">
        <v>113</v>
      </c>
      <c r="P20" s="46"/>
      <c r="Q20" s="46"/>
      <c r="S20" s="7"/>
      <c r="T20" s="8"/>
      <c r="U20" s="8"/>
      <c r="V20" s="8"/>
      <c r="W20" s="8"/>
      <c r="X20" s="8"/>
      <c r="Y20" s="8"/>
      <c r="Z20" s="9"/>
    </row>
    <row r="21" spans="1:26" x14ac:dyDescent="0.25">
      <c r="F21" s="46"/>
      <c r="G21" s="52"/>
      <c r="H21" s="46"/>
      <c r="I21" s="46"/>
      <c r="J21" s="46"/>
      <c r="K21" s="46"/>
      <c r="L21" s="46"/>
      <c r="M21" s="46"/>
      <c r="N21" s="46"/>
      <c r="O21" s="46"/>
      <c r="P21" s="46"/>
      <c r="Q21" s="46"/>
      <c r="S21" s="10"/>
      <c r="T21" s="11"/>
      <c r="U21" s="11"/>
      <c r="V21" s="11"/>
      <c r="W21" s="11"/>
      <c r="X21" s="11"/>
      <c r="Y21" s="11"/>
      <c r="Z21" s="12"/>
    </row>
    <row r="22" spans="1:26" x14ac:dyDescent="0.25">
      <c r="B22">
        <f>I22</f>
        <v>31</v>
      </c>
      <c r="C22">
        <f>K22</f>
        <v>28</v>
      </c>
      <c r="D22">
        <f t="shared" si="0"/>
        <v>9</v>
      </c>
      <c r="E22">
        <f t="shared" si="0"/>
        <v>15</v>
      </c>
      <c r="F22" s="4" t="str">
        <f>VLOOKUP(I22,TEAMS!A19:D74,4,0)</f>
        <v>Thursday</v>
      </c>
      <c r="G22" s="25">
        <f t="shared" si="1"/>
        <v>46212</v>
      </c>
      <c r="H22" s="4">
        <v>4</v>
      </c>
      <c r="I22" s="4">
        <v>31</v>
      </c>
      <c r="J22" s="4" t="str">
        <f>VLOOKUP($I22,TEAMS!$A$3:$D$56,2,0)</f>
        <v>Trailblazers</v>
      </c>
      <c r="K22" s="4">
        <v>28</v>
      </c>
      <c r="L22" s="4" t="str">
        <f>VLOOKUP(K22,TEAMS!A22:D67,2,0)</f>
        <v>Hethersett Rockets</v>
      </c>
      <c r="M22" s="4" t="str">
        <f>VLOOKUP($P22,TEAMS!$A$3:$D$56,2,0)</f>
        <v>Phoenix</v>
      </c>
      <c r="N22" s="4" t="str">
        <f>VLOOKUP($Q22,TEAMS!$A$3:$D$56,2,0)</f>
        <v>Cliff Park</v>
      </c>
      <c r="O22" s="4" t="str">
        <f>VLOOKUP($I22,TEAMS!$A$3:$D$56,3,0)</f>
        <v>Hellesdon High</v>
      </c>
      <c r="P22" s="4">
        <v>9</v>
      </c>
      <c r="Q22" s="4">
        <v>15</v>
      </c>
      <c r="S22" s="5"/>
      <c r="T22" s="4"/>
      <c r="U22" s="4"/>
      <c r="V22" s="4"/>
      <c r="W22" s="4"/>
      <c r="X22" s="4"/>
      <c r="Y22" s="4"/>
      <c r="Z22" s="6"/>
    </row>
    <row r="23" spans="1:26" x14ac:dyDescent="0.25">
      <c r="B23">
        <f>I23</f>
        <v>26</v>
      </c>
      <c r="C23">
        <f>K23</f>
        <v>30</v>
      </c>
      <c r="D23">
        <f t="shared" si="0"/>
        <v>32</v>
      </c>
      <c r="E23">
        <f t="shared" si="0"/>
        <v>31</v>
      </c>
      <c r="F23" s="4" t="str">
        <f>VLOOKUP(I23,TEAMS!A20:D75,4,0)</f>
        <v>Wednesday</v>
      </c>
      <c r="G23" s="25">
        <f t="shared" si="1"/>
        <v>46211</v>
      </c>
      <c r="H23" s="4">
        <v>4</v>
      </c>
      <c r="I23" s="4">
        <v>26</v>
      </c>
      <c r="J23" s="4" t="str">
        <f>VLOOKUP($I23,TEAMS!$A$3:$D$56,2,0)</f>
        <v>TB Shetlands</v>
      </c>
      <c r="K23" s="4">
        <v>30</v>
      </c>
      <c r="L23" s="4" t="str">
        <f>VLOOKUP(K23,TEAMS!A23:D68,2,0)</f>
        <v>Watton Wolves</v>
      </c>
      <c r="M23" s="4" t="str">
        <f>VLOOKUP($P23,TEAMS!$A$3:$D$56,2,0)</f>
        <v>Red Hot Chillies</v>
      </c>
      <c r="N23" s="4" t="str">
        <f>VLOOKUP($Q23,TEAMS!$A$3:$D$56,2,0)</f>
        <v>Trailblazers</v>
      </c>
      <c r="O23" s="4" t="str">
        <f>VLOOKUP($I23,TEAMS!$A$3:$D$56,3,0)</f>
        <v>Sprowston</v>
      </c>
      <c r="P23" s="4">
        <v>32</v>
      </c>
      <c r="Q23" s="4">
        <v>31</v>
      </c>
      <c r="S23" s="5"/>
      <c r="T23" s="4"/>
      <c r="U23" s="4"/>
      <c r="V23" s="4"/>
      <c r="W23" s="4"/>
      <c r="X23" s="4"/>
      <c r="Y23" s="4"/>
      <c r="Z23" s="6"/>
    </row>
    <row r="24" spans="1:26" x14ac:dyDescent="0.25">
      <c r="B24">
        <f>I24</f>
        <v>32</v>
      </c>
      <c r="C24">
        <f>K24</f>
        <v>25</v>
      </c>
      <c r="D24">
        <f t="shared" si="0"/>
        <v>26</v>
      </c>
      <c r="E24">
        <f t="shared" si="0"/>
        <v>28</v>
      </c>
      <c r="F24" s="32" t="s">
        <v>101</v>
      </c>
      <c r="G24" s="25">
        <f t="shared" si="1"/>
        <v>46210</v>
      </c>
      <c r="H24" s="4">
        <v>4</v>
      </c>
      <c r="I24" s="4">
        <v>32</v>
      </c>
      <c r="J24" s="32" t="str">
        <f>VLOOKUP($I24,TEAMS!$A$3:$D$56,2,0)</f>
        <v>Red Hot Chillies</v>
      </c>
      <c r="K24" s="4">
        <v>25</v>
      </c>
      <c r="L24" s="4" t="str">
        <f>VLOOKUP(K24,TEAMS!A21:D66,2,0)</f>
        <v>NU Ruby</v>
      </c>
      <c r="M24" s="4" t="str">
        <f>VLOOKUP($P24,TEAMS!$A$3:$D$56,2,0)</f>
        <v>TB Shetlands</v>
      </c>
      <c r="N24" s="4" t="str">
        <f>VLOOKUP($Q24,TEAMS!$A$3:$D$56,2,0)</f>
        <v>Hethersett Rockets</v>
      </c>
      <c r="O24" s="32" t="str">
        <f>VLOOKUP($I24,TEAMS!$A$3:$D$56,3,0)</f>
        <v>Sprowston</v>
      </c>
      <c r="P24" s="4">
        <v>26</v>
      </c>
      <c r="Q24" s="4">
        <v>28</v>
      </c>
      <c r="S24" s="5"/>
      <c r="T24" s="4"/>
      <c r="U24" s="4"/>
      <c r="V24" s="4"/>
      <c r="W24" s="4"/>
      <c r="X24" s="4"/>
      <c r="Y24" s="4"/>
      <c r="Z24" s="6"/>
    </row>
    <row r="25" spans="1:26" x14ac:dyDescent="0.25">
      <c r="B25">
        <f>I25</f>
        <v>29</v>
      </c>
      <c r="C25">
        <f>K25</f>
        <v>27</v>
      </c>
      <c r="D25">
        <f t="shared" si="0"/>
        <v>24</v>
      </c>
      <c r="E25">
        <f t="shared" si="0"/>
        <v>21</v>
      </c>
      <c r="F25" s="4" t="s">
        <v>100</v>
      </c>
      <c r="G25" s="25">
        <f t="shared" si="1"/>
        <v>46211</v>
      </c>
      <c r="H25" s="4">
        <v>4</v>
      </c>
      <c r="I25" s="4">
        <v>29</v>
      </c>
      <c r="J25" s="4" t="str">
        <f>VLOOKUP($I25,TEAMS!$A$3:$D$56,2,0)</f>
        <v>NCF Emerald</v>
      </c>
      <c r="K25" s="4">
        <v>27</v>
      </c>
      <c r="L25" s="4" t="str">
        <f>VLOOKUP(K25,TEAMS!A24:D69,2,0)</f>
        <v>Falcons</v>
      </c>
      <c r="M25" s="4" t="str">
        <f>VLOOKUP($P25,TEAMS!$A$3:$D$56,2,0)</f>
        <v>Icenians</v>
      </c>
      <c r="N25" s="4" t="str">
        <f>VLOOKUP($Q25,TEAMS!$A$3:$D$56,2,0)</f>
        <v>Belton</v>
      </c>
      <c r="O25" s="4" t="str">
        <f>VLOOKUP($I25,TEAMS!$A$3:$D$56,3,0)</f>
        <v>Hellesdon High</v>
      </c>
      <c r="P25" s="4">
        <v>24</v>
      </c>
      <c r="Q25" s="4">
        <v>21</v>
      </c>
      <c r="S25" s="5"/>
      <c r="T25" s="4"/>
      <c r="U25" s="4"/>
      <c r="V25" s="4"/>
      <c r="W25" s="4"/>
      <c r="X25" s="4"/>
      <c r="Y25" s="4"/>
      <c r="Z25" s="6"/>
    </row>
    <row r="26" spans="1:26" x14ac:dyDescent="0.25">
      <c r="F26" s="4"/>
      <c r="G26" s="25"/>
      <c r="H26" s="4"/>
      <c r="I26" s="4"/>
      <c r="J26" s="4"/>
      <c r="K26" s="4"/>
      <c r="L26" s="4"/>
      <c r="M26" s="4"/>
      <c r="N26" s="4"/>
      <c r="O26" s="4"/>
      <c r="P26" s="4"/>
      <c r="Q26" s="4"/>
      <c r="S26" s="5"/>
      <c r="T26" s="4"/>
      <c r="U26" s="4"/>
      <c r="V26" s="4"/>
      <c r="W26" s="4"/>
      <c r="X26" s="4"/>
      <c r="Y26" s="4"/>
      <c r="Z26" s="6"/>
    </row>
    <row r="27" spans="1:26" x14ac:dyDescent="0.25">
      <c r="B27">
        <f>I27</f>
        <v>39</v>
      </c>
      <c r="C27">
        <f>K27</f>
        <v>37</v>
      </c>
      <c r="D27">
        <f t="shared" si="0"/>
        <v>0</v>
      </c>
      <c r="E27">
        <f t="shared" si="0"/>
        <v>0</v>
      </c>
      <c r="F27" s="32" t="s">
        <v>101</v>
      </c>
      <c r="G27" s="25">
        <f t="shared" si="1"/>
        <v>46210</v>
      </c>
      <c r="H27" s="4">
        <v>5</v>
      </c>
      <c r="I27" s="4">
        <v>39</v>
      </c>
      <c r="J27" s="32" t="str">
        <f>VLOOKUP($I27,TEAMS!$A$3:$D$56,2,0)</f>
        <v>Tigers</v>
      </c>
      <c r="K27" s="4">
        <v>37</v>
      </c>
      <c r="L27" s="4" t="str">
        <f>VLOOKUP(K27,TEAMS!A27:D74,2,0)</f>
        <v>First Home Improvements</v>
      </c>
      <c r="M27" s="4" t="e">
        <f>VLOOKUP($P27,TEAMS!$A$3:$D$56,2,0)</f>
        <v>#N/A</v>
      </c>
      <c r="N27" s="4" t="e">
        <f>VLOOKUP($Q27,TEAMS!$A$3:$D$56,2,0)</f>
        <v>#N/A</v>
      </c>
      <c r="O27" s="32" t="str">
        <f>VLOOKUP($I27,TEAMS!$A$3:$D$56,3,0)</f>
        <v>Hellesdon High</v>
      </c>
      <c r="P27" s="4"/>
      <c r="Q27" s="4"/>
      <c r="S27" s="5"/>
      <c r="T27" s="4"/>
      <c r="U27" s="4"/>
      <c r="V27" s="4"/>
      <c r="W27" s="4"/>
      <c r="X27" s="4"/>
      <c r="Y27" s="4"/>
      <c r="Z27" s="6"/>
    </row>
    <row r="28" spans="1:26" ht="16.5" thickBot="1" x14ac:dyDescent="0.3">
      <c r="B28">
        <f>I28</f>
        <v>33</v>
      </c>
      <c r="C28">
        <f>K28</f>
        <v>36</v>
      </c>
      <c r="D28">
        <f t="shared" si="0"/>
        <v>39</v>
      </c>
      <c r="E28">
        <f t="shared" si="0"/>
        <v>37</v>
      </c>
      <c r="F28" s="4" t="str">
        <f>VLOOKUP(I28,TEAMS!A23:D78,4,0)</f>
        <v>Monday</v>
      </c>
      <c r="G28" s="25">
        <f t="shared" si="1"/>
        <v>46209</v>
      </c>
      <c r="H28" s="4">
        <v>5</v>
      </c>
      <c r="I28" s="4">
        <v>33</v>
      </c>
      <c r="J28" s="4" t="str">
        <f>VLOOKUP($I28,TEAMS!$A$3:$D$56,2,0)</f>
        <v>Hornets</v>
      </c>
      <c r="K28" s="4">
        <v>36</v>
      </c>
      <c r="L28" s="4" t="str">
        <f>VLOOKUP(K28,TEAMS!A26:D73,2,0)</f>
        <v>TB Fillies</v>
      </c>
      <c r="M28" s="4" t="str">
        <f>VLOOKUP($P28,TEAMS!$A$3:$D$56,2,0)</f>
        <v>Tigers</v>
      </c>
      <c r="N28" s="4" t="str">
        <f>VLOOKUP($Q28,TEAMS!$A$3:$D$56,2,0)</f>
        <v>First Home Improvements</v>
      </c>
      <c r="O28" s="4" t="str">
        <f>VLOOKUP($I28,TEAMS!$A$3:$D$56,3,0)</f>
        <v>Open</v>
      </c>
      <c r="P28" s="4">
        <v>39</v>
      </c>
      <c r="Q28" s="4">
        <v>37</v>
      </c>
      <c r="S28" s="7"/>
      <c r="T28" s="8"/>
      <c r="U28" s="8"/>
      <c r="V28" s="8"/>
      <c r="W28" s="8"/>
      <c r="X28" s="8"/>
      <c r="Y28" s="8"/>
      <c r="Z28" s="9"/>
    </row>
    <row r="29" spans="1:26" x14ac:dyDescent="0.25">
      <c r="B29">
        <f>I29</f>
        <v>35</v>
      </c>
      <c r="C29">
        <f>K29</f>
        <v>34</v>
      </c>
      <c r="D29">
        <f t="shared" si="0"/>
        <v>36</v>
      </c>
      <c r="E29">
        <f t="shared" si="0"/>
        <v>35</v>
      </c>
      <c r="F29" s="4" t="str">
        <f>VLOOKUP(I29,TEAMS!A25:D80,4,0)</f>
        <v>Monday</v>
      </c>
      <c r="G29" s="25">
        <f t="shared" si="1"/>
        <v>46209</v>
      </c>
      <c r="H29" s="4">
        <v>5</v>
      </c>
      <c r="I29" s="4">
        <v>35</v>
      </c>
      <c r="J29" s="4" t="str">
        <f>VLOOKUP($I29,TEAMS!$A$3:$D$56,2,0)</f>
        <v>Gems</v>
      </c>
      <c r="K29" s="4">
        <v>34</v>
      </c>
      <c r="L29" s="4" t="str">
        <f>VLOOKUP(K29,TEAMS!A28:D75,2,0)</f>
        <v>NU Amber</v>
      </c>
      <c r="M29" s="4" t="str">
        <f>VLOOKUP($P29,TEAMS!$A$3:$D$56,2,0)</f>
        <v>TB Fillies</v>
      </c>
      <c r="N29" s="4" t="str">
        <f>VLOOKUP($Q29,TEAMS!$A$3:$D$56,2,0)</f>
        <v>Gems</v>
      </c>
      <c r="O29" s="4" t="str">
        <f>VLOOKUP($I29,TEAMS!$A$3:$D$56,3,0)</f>
        <v>Hewett</v>
      </c>
      <c r="P29" s="4">
        <v>36</v>
      </c>
      <c r="Q29" s="4">
        <v>35</v>
      </c>
      <c r="S29" s="10"/>
      <c r="T29" s="11"/>
      <c r="U29" s="11"/>
      <c r="V29" s="11"/>
      <c r="W29" s="11"/>
      <c r="X29" s="11"/>
      <c r="Y29" s="11"/>
      <c r="Z29" s="12"/>
    </row>
    <row r="30" spans="1:26" x14ac:dyDescent="0.25">
      <c r="B30">
        <f>I30</f>
        <v>38</v>
      </c>
      <c r="C30">
        <f>K30</f>
        <v>40</v>
      </c>
      <c r="D30">
        <f t="shared" si="0"/>
        <v>0</v>
      </c>
      <c r="E30">
        <f t="shared" si="0"/>
        <v>0</v>
      </c>
      <c r="F30" s="4"/>
      <c r="G30" s="25" t="e">
        <f t="shared" si="1"/>
        <v>#N/A</v>
      </c>
      <c r="H30" s="4">
        <v>5</v>
      </c>
      <c r="I30" s="4">
        <v>38</v>
      </c>
      <c r="J30" s="4" t="str">
        <f>VLOOKUP($I30,TEAMS!$A$3:$D$56,2,0)</f>
        <v>NU Red</v>
      </c>
      <c r="K30" s="4">
        <v>40</v>
      </c>
      <c r="L30" s="4" t="str">
        <f>VLOOKUP(K30,TEAMS!A29:D76,2,0)</f>
        <v>BYE WEEK</v>
      </c>
      <c r="M30" s="4" t="e">
        <f>VLOOKUP($P30,TEAMS!$A$3:$D$56,2,0)</f>
        <v>#N/A</v>
      </c>
      <c r="N30" s="4" t="e">
        <f>VLOOKUP($Q30,TEAMS!$A$3:$D$56,2,0)</f>
        <v>#N/A</v>
      </c>
      <c r="O30" s="4"/>
      <c r="P30" s="4"/>
      <c r="Q30" s="4"/>
      <c r="S30" s="5"/>
      <c r="T30" s="4"/>
      <c r="U30" s="4"/>
      <c r="V30" s="4"/>
      <c r="W30" s="4"/>
      <c r="X30" s="4"/>
      <c r="Y30" s="4"/>
      <c r="Z30" s="6"/>
    </row>
    <row r="31" spans="1:26" x14ac:dyDescent="0.25">
      <c r="B31">
        <f>I32</f>
        <v>47</v>
      </c>
      <c r="C31">
        <f>K32</f>
        <v>45</v>
      </c>
      <c r="D31">
        <f t="shared" ref="D31:D33" si="2">P31</f>
        <v>0</v>
      </c>
      <c r="E31">
        <f t="shared" ref="E31:E33" si="3">Q31</f>
        <v>0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S31" s="5"/>
      <c r="T31" s="4"/>
      <c r="U31" s="4"/>
      <c r="V31" s="4"/>
      <c r="W31" s="4"/>
      <c r="X31" s="4"/>
      <c r="Y31" s="4"/>
      <c r="Z31" s="6"/>
    </row>
    <row r="32" spans="1:26" x14ac:dyDescent="0.25">
      <c r="B32">
        <f>I33</f>
        <v>41</v>
      </c>
      <c r="C32">
        <f>K33</f>
        <v>44</v>
      </c>
      <c r="D32">
        <f t="shared" si="2"/>
        <v>0</v>
      </c>
      <c r="E32">
        <f t="shared" si="3"/>
        <v>0</v>
      </c>
      <c r="F32" s="4">
        <f>VLOOKUP(I32,TEAMS!A27:D82,4,0)</f>
        <v>0</v>
      </c>
      <c r="G32" s="25" t="e">
        <f t="shared" ref="G32:G34" si="4">VLOOKUP(F32,$F$40:$G$43,2,FALSE)</f>
        <v>#N/A</v>
      </c>
      <c r="H32" s="4">
        <v>6</v>
      </c>
      <c r="I32" s="4">
        <v>47</v>
      </c>
      <c r="J32" s="4" t="str">
        <f>VLOOKUP($I32,TEAMS!$A$3:$D$56,2,0)</f>
        <v>BYE WEEK</v>
      </c>
      <c r="K32" s="4">
        <v>45</v>
      </c>
      <c r="L32" s="4" t="str">
        <f>VLOOKUP(K32,TEAMS!A30:D77,2,0)</f>
        <v>NCF Onyx</v>
      </c>
      <c r="M32" s="4" t="e">
        <f>VLOOKUP($P31,TEAMS!$A$3:$D$56,2,0)</f>
        <v>#N/A</v>
      </c>
      <c r="N32" s="4" t="e">
        <f>VLOOKUP($Q31,TEAMS!$A$3:$D$56,2,0)</f>
        <v>#N/A</v>
      </c>
      <c r="O32" s="4">
        <f>VLOOKUP($I32,TEAMS!$A$3:$D$56,3,0)</f>
        <v>0</v>
      </c>
      <c r="P32" s="4"/>
      <c r="Q32" s="4"/>
      <c r="S32" s="5"/>
      <c r="T32" s="4"/>
      <c r="U32" s="4"/>
      <c r="V32" s="4"/>
      <c r="W32" s="4"/>
      <c r="X32" s="4"/>
      <c r="Y32" s="4"/>
      <c r="Z32" s="6"/>
    </row>
    <row r="33" spans="2:26" x14ac:dyDescent="0.25">
      <c r="B33">
        <f>I34</f>
        <v>43</v>
      </c>
      <c r="C33">
        <f>K34</f>
        <v>42</v>
      </c>
      <c r="D33">
        <f t="shared" si="2"/>
        <v>43</v>
      </c>
      <c r="E33">
        <f t="shared" si="3"/>
        <v>42</v>
      </c>
      <c r="F33" s="4" t="str">
        <f>VLOOKUP(I33,TEAMS!A28:D83,4,0)</f>
        <v>Monday</v>
      </c>
      <c r="G33" s="25">
        <f t="shared" si="4"/>
        <v>46209</v>
      </c>
      <c r="H33" s="4">
        <v>6</v>
      </c>
      <c r="I33" s="4">
        <v>41</v>
      </c>
      <c r="J33" s="4" t="str">
        <f>VLOOKUP($I33,TEAMS!$A$3:$D$56,2,0)</f>
        <v>Dragons</v>
      </c>
      <c r="K33" s="4">
        <v>44</v>
      </c>
      <c r="L33" s="4" t="str">
        <f>VLOOKUP(K33,TEAMS!A31:D78,2,0)</f>
        <v>Cromer Vipers</v>
      </c>
      <c r="M33" s="4" t="s">
        <v>159</v>
      </c>
      <c r="N33" s="4" t="s">
        <v>89</v>
      </c>
      <c r="O33" s="4" t="str">
        <f>VLOOKUP($I33,TEAMS!$A$3:$D$56,3,0)</f>
        <v>Hellesdon High</v>
      </c>
      <c r="P33" s="4">
        <v>43</v>
      </c>
      <c r="Q33" s="4">
        <v>42</v>
      </c>
      <c r="S33" s="5"/>
      <c r="T33" s="4"/>
      <c r="U33" s="4"/>
      <c r="V33" s="4"/>
      <c r="W33" s="4"/>
      <c r="X33" s="4"/>
      <c r="Y33" s="4"/>
      <c r="Z33" s="6"/>
    </row>
    <row r="34" spans="2:26" x14ac:dyDescent="0.25">
      <c r="F34" s="4" t="str">
        <f>VLOOKUP(I34,TEAMS!A29:D84,4,0)</f>
        <v>Thursday</v>
      </c>
      <c r="G34" s="25">
        <f t="shared" si="4"/>
        <v>46212</v>
      </c>
      <c r="H34" s="4">
        <v>6</v>
      </c>
      <c r="I34" s="4">
        <v>43</v>
      </c>
      <c r="J34" s="4" t="str">
        <f>VLOOKUP($I34,TEAMS!$A$3:$D$56,2,0)</f>
        <v xml:space="preserve">Trowse  </v>
      </c>
      <c r="K34" s="4">
        <v>42</v>
      </c>
      <c r="L34" s="4" t="str">
        <f>VLOOKUP(K34,TEAMS!A32:D79,2,0)</f>
        <v>TB Ponies</v>
      </c>
      <c r="M34" s="4" t="s">
        <v>111</v>
      </c>
      <c r="N34" s="4" t="s">
        <v>90</v>
      </c>
      <c r="O34" s="4" t="str">
        <f>VLOOKUP($I34,TEAMS!$A$3:$D$56,3,0)</f>
        <v>Hellesdon High</v>
      </c>
      <c r="P34" s="4">
        <v>41</v>
      </c>
      <c r="Q34" s="4">
        <v>44</v>
      </c>
      <c r="S34" s="5"/>
      <c r="T34" s="4"/>
      <c r="U34" s="4"/>
      <c r="V34" s="4"/>
      <c r="W34" s="4"/>
      <c r="X34" s="4"/>
      <c r="Y34" s="4"/>
      <c r="Z34" s="6"/>
    </row>
    <row r="35" spans="2:26" x14ac:dyDescent="0.25">
      <c r="F35" s="4"/>
      <c r="G35" s="25" t="e">
        <f t="shared" ref="G35" si="5">VLOOKUP(F35,$F$40:$G$43,2,FALSE)</f>
        <v>#N/A</v>
      </c>
      <c r="H35" s="4">
        <v>6</v>
      </c>
      <c r="I35" s="4">
        <v>46</v>
      </c>
      <c r="J35" s="4" t="str">
        <f>VLOOKUP($I35,TEAMS!$A$3:$D$56,2,0)</f>
        <v>Doves</v>
      </c>
      <c r="K35" s="4">
        <v>48</v>
      </c>
      <c r="L35" s="4" t="str">
        <f>VLOOKUP(K35,TEAMS!A33:D80,2,0)</f>
        <v>BYE WEEK</v>
      </c>
      <c r="M35" s="4" t="s">
        <v>160</v>
      </c>
      <c r="N35" s="4" t="s">
        <v>160</v>
      </c>
      <c r="O35" s="4">
        <v>0</v>
      </c>
      <c r="P35" s="4"/>
      <c r="Q35" s="4"/>
      <c r="S35" s="5"/>
      <c r="T35" s="4"/>
      <c r="U35" s="4"/>
      <c r="V35" s="4"/>
      <c r="W35" s="4"/>
      <c r="X35" s="4"/>
      <c r="Y35" s="4"/>
      <c r="Z35" s="6"/>
    </row>
    <row r="36" spans="2:26" ht="16.5" thickBot="1" x14ac:dyDescent="0.3">
      <c r="F36" s="4"/>
      <c r="G36" s="25"/>
      <c r="H36" s="4"/>
      <c r="I36" s="4"/>
      <c r="J36" s="4"/>
      <c r="K36" s="4"/>
      <c r="L36" s="4"/>
      <c r="M36" s="4"/>
      <c r="N36" s="4"/>
      <c r="O36" s="4"/>
      <c r="P36" s="4"/>
      <c r="Q36" s="4"/>
      <c r="S36" s="29"/>
      <c r="T36" s="30"/>
      <c r="U36" s="30"/>
      <c r="V36" s="30"/>
      <c r="W36" s="30"/>
      <c r="X36" s="30"/>
      <c r="Y36" s="30"/>
      <c r="Z36" s="31"/>
    </row>
    <row r="37" spans="2:26" x14ac:dyDescent="0.25">
      <c r="G37" t="s">
        <v>45</v>
      </c>
      <c r="S37" s="10"/>
      <c r="T37" s="11"/>
      <c r="U37" s="11"/>
      <c r="V37" s="11"/>
      <c r="W37" s="11"/>
      <c r="X37" s="11"/>
      <c r="Y37" s="11"/>
      <c r="Z37" s="12"/>
    </row>
    <row r="38" spans="2:26" x14ac:dyDescent="0.25">
      <c r="S38" s="5"/>
      <c r="T38" s="4"/>
      <c r="U38" s="4"/>
      <c r="V38" s="4"/>
      <c r="W38" s="4"/>
      <c r="X38" s="4"/>
      <c r="Y38" s="4"/>
      <c r="Z38" s="6"/>
    </row>
    <row r="39" spans="2:26" x14ac:dyDescent="0.25">
      <c r="F39" s="4"/>
      <c r="G39" s="4" t="s">
        <v>10</v>
      </c>
      <c r="H39" s="24" t="s">
        <v>0</v>
      </c>
      <c r="I39" s="61" t="s">
        <v>123</v>
      </c>
      <c r="J39" s="24" t="s">
        <v>108</v>
      </c>
      <c r="K39" s="24" t="s">
        <v>5</v>
      </c>
      <c r="L39" s="24" t="s">
        <v>6</v>
      </c>
      <c r="M39" s="61" t="s">
        <v>7</v>
      </c>
      <c r="N39" s="24" t="s">
        <v>113</v>
      </c>
      <c r="O39" s="24" t="s">
        <v>129</v>
      </c>
      <c r="P39" s="24" t="s">
        <v>21</v>
      </c>
      <c r="S39" s="5"/>
      <c r="T39" s="4"/>
      <c r="U39" s="4"/>
      <c r="V39" s="4"/>
      <c r="W39" s="4"/>
      <c r="X39" s="4"/>
      <c r="Y39" s="4"/>
      <c r="Z39" s="6"/>
    </row>
    <row r="40" spans="2:26" x14ac:dyDescent="0.25">
      <c r="F40" s="4" t="s">
        <v>4</v>
      </c>
      <c r="G40" s="25">
        <f>G3</f>
        <v>46209</v>
      </c>
      <c r="H40" s="4">
        <f t="shared" ref="H40:M43" si="6">COUNTIFS($O$7:$O$35,H$39,$F$7:$F$35,$F40)</f>
        <v>1</v>
      </c>
      <c r="I40" s="62">
        <f t="shared" si="6"/>
        <v>0</v>
      </c>
      <c r="J40" s="4">
        <f t="shared" si="6"/>
        <v>1</v>
      </c>
      <c r="K40" s="4">
        <f t="shared" si="6"/>
        <v>1</v>
      </c>
      <c r="L40" s="4">
        <f t="shared" si="6"/>
        <v>0</v>
      </c>
      <c r="M40" s="62">
        <f t="shared" si="6"/>
        <v>0</v>
      </c>
      <c r="N40" s="4">
        <f>COUNTIFS($O$7:$O$35,N$39,$F$7:$F$35,$F40)</f>
        <v>2</v>
      </c>
      <c r="O40" s="4">
        <f t="shared" ref="O40:P43" si="7">COUNTIFS($O$7:$O$35,O$39,$F$7:$F$35,$F40)</f>
        <v>0</v>
      </c>
      <c r="P40" s="4">
        <f t="shared" si="7"/>
        <v>0</v>
      </c>
      <c r="Q40">
        <f>SUM(H40:P40)</f>
        <v>5</v>
      </c>
      <c r="S40" s="5"/>
      <c r="T40" s="4"/>
      <c r="U40" s="4"/>
      <c r="V40" s="4"/>
      <c r="W40" s="4"/>
      <c r="X40" s="4"/>
      <c r="Y40" s="4"/>
      <c r="Z40" s="6"/>
    </row>
    <row r="41" spans="2:26" x14ac:dyDescent="0.25">
      <c r="F41" s="4" t="s">
        <v>3</v>
      </c>
      <c r="G41" s="25">
        <f>G3+1</f>
        <v>46210</v>
      </c>
      <c r="H41" s="4">
        <f t="shared" si="6"/>
        <v>2</v>
      </c>
      <c r="I41" s="62">
        <f t="shared" si="6"/>
        <v>0</v>
      </c>
      <c r="J41" s="4">
        <f t="shared" si="6"/>
        <v>0</v>
      </c>
      <c r="K41" s="4">
        <f t="shared" si="6"/>
        <v>1</v>
      </c>
      <c r="L41" s="4">
        <f t="shared" si="6"/>
        <v>0</v>
      </c>
      <c r="M41" s="62">
        <f t="shared" si="6"/>
        <v>0</v>
      </c>
      <c r="N41" s="4">
        <f>COUNTIFS($O$7:$O$35,N$39,$F$7:$F$35,$F41)</f>
        <v>2</v>
      </c>
      <c r="O41" s="4">
        <f t="shared" si="7"/>
        <v>1</v>
      </c>
      <c r="P41" s="4">
        <f t="shared" si="7"/>
        <v>0</v>
      </c>
      <c r="Q41">
        <f>SUM(H41:P41)</f>
        <v>6</v>
      </c>
      <c r="S41" s="5"/>
      <c r="T41" s="4"/>
      <c r="U41" s="4"/>
      <c r="V41" s="4"/>
      <c r="W41" s="4"/>
      <c r="X41" s="4"/>
      <c r="Y41" s="4"/>
      <c r="Z41" s="6"/>
    </row>
    <row r="42" spans="2:26" x14ac:dyDescent="0.25">
      <c r="F42" s="4" t="s">
        <v>1</v>
      </c>
      <c r="G42" s="25">
        <f>G3+2</f>
        <v>46211</v>
      </c>
      <c r="H42" s="4">
        <f t="shared" si="6"/>
        <v>2</v>
      </c>
      <c r="I42" s="62">
        <f t="shared" si="6"/>
        <v>0</v>
      </c>
      <c r="J42" s="4">
        <f t="shared" si="6"/>
        <v>0</v>
      </c>
      <c r="K42" s="4">
        <f t="shared" si="6"/>
        <v>0</v>
      </c>
      <c r="L42" s="4">
        <f t="shared" si="6"/>
        <v>0</v>
      </c>
      <c r="M42" s="62">
        <f t="shared" si="6"/>
        <v>0</v>
      </c>
      <c r="N42" s="4">
        <f>COUNTIFS($O$7:$O$35,N$39,$F$7:$F$35,$F42)</f>
        <v>2</v>
      </c>
      <c r="O42" s="4">
        <f t="shared" si="7"/>
        <v>2</v>
      </c>
      <c r="P42" s="32">
        <f t="shared" si="7"/>
        <v>0</v>
      </c>
      <c r="Q42">
        <f>SUM(H42:P42)</f>
        <v>6</v>
      </c>
      <c r="S42" s="5"/>
      <c r="T42" s="4"/>
      <c r="U42" s="4"/>
      <c r="V42" s="4"/>
      <c r="W42" s="4"/>
      <c r="X42" s="4"/>
      <c r="Y42" s="4"/>
      <c r="Z42" s="6"/>
    </row>
    <row r="43" spans="2:26" x14ac:dyDescent="0.25">
      <c r="F43" s="4" t="s">
        <v>2</v>
      </c>
      <c r="G43" s="25">
        <f>G3+3</f>
        <v>46212</v>
      </c>
      <c r="H43" s="4">
        <f t="shared" si="6"/>
        <v>0</v>
      </c>
      <c r="I43" s="62">
        <f t="shared" si="6"/>
        <v>0</v>
      </c>
      <c r="J43" s="4">
        <f t="shared" si="6"/>
        <v>0</v>
      </c>
      <c r="K43" s="32">
        <f t="shared" si="6"/>
        <v>0</v>
      </c>
      <c r="L43" s="4">
        <f t="shared" si="6"/>
        <v>0</v>
      </c>
      <c r="M43" s="62">
        <f t="shared" si="6"/>
        <v>0</v>
      </c>
      <c r="N43" s="4">
        <f>COUNTIFS($O$7:$O$35,N$39,$F$7:$F$35,$F43)</f>
        <v>2</v>
      </c>
      <c r="O43" s="4">
        <f t="shared" si="7"/>
        <v>0</v>
      </c>
      <c r="P43" s="4">
        <f t="shared" si="7"/>
        <v>0</v>
      </c>
      <c r="Q43">
        <f>SUM(H43:P43)</f>
        <v>2</v>
      </c>
      <c r="S43" s="5"/>
      <c r="T43" s="4"/>
      <c r="U43" s="4"/>
      <c r="V43" s="4"/>
      <c r="W43" s="4"/>
      <c r="X43" s="4"/>
      <c r="Y43" s="4"/>
      <c r="Z43" s="6"/>
    </row>
    <row r="44" spans="2:26" ht="16.5" thickBot="1" x14ac:dyDescent="0.3">
      <c r="Q44">
        <f>SUM(Q40:Q43)</f>
        <v>19</v>
      </c>
      <c r="S44" s="7"/>
      <c r="T44" s="8"/>
      <c r="U44" s="8"/>
      <c r="V44" s="8"/>
      <c r="W44" s="8"/>
      <c r="X44" s="8"/>
      <c r="Y44" s="8"/>
      <c r="Z44" s="9"/>
    </row>
    <row r="45" spans="2:26" x14ac:dyDescent="0.25">
      <c r="S45" s="10"/>
      <c r="T45" s="11"/>
      <c r="U45" s="11"/>
      <c r="V45" s="11"/>
      <c r="W45" s="11"/>
      <c r="X45" s="11"/>
      <c r="Y45" s="11"/>
      <c r="Z45" s="12"/>
    </row>
    <row r="46" spans="2:26" x14ac:dyDescent="0.25">
      <c r="S46" s="5"/>
      <c r="T46" s="4"/>
      <c r="U46" s="4"/>
      <c r="V46" s="4"/>
      <c r="W46" s="4"/>
      <c r="X46" s="4"/>
      <c r="Y46" s="4"/>
      <c r="Z46" s="6"/>
    </row>
    <row r="47" spans="2:26" x14ac:dyDescent="0.25">
      <c r="S47" s="5"/>
      <c r="T47" s="4"/>
      <c r="U47" s="4"/>
      <c r="V47" s="4"/>
      <c r="W47" s="4"/>
      <c r="X47" s="4"/>
      <c r="Y47" s="4"/>
      <c r="Z47" s="6"/>
    </row>
    <row r="48" spans="2:26" x14ac:dyDescent="0.25">
      <c r="S48" s="5"/>
      <c r="T48" s="4"/>
      <c r="U48" s="4"/>
      <c r="V48" s="4"/>
      <c r="W48" s="4"/>
      <c r="X48" s="4"/>
      <c r="Y48" s="4"/>
      <c r="Z48" s="6"/>
    </row>
    <row r="49" spans="19:26" x14ac:dyDescent="0.25">
      <c r="S49" s="5"/>
      <c r="T49" s="4"/>
      <c r="U49" s="4"/>
      <c r="V49" s="4"/>
      <c r="W49" s="4"/>
      <c r="X49" s="4"/>
      <c r="Y49" s="4"/>
      <c r="Z49" s="6"/>
    </row>
    <row r="50" spans="19:26" x14ac:dyDescent="0.25">
      <c r="S50" s="5"/>
      <c r="T50" s="54"/>
      <c r="U50" s="54"/>
      <c r="V50" s="54"/>
      <c r="W50" s="54"/>
      <c r="X50" s="54"/>
      <c r="Y50" s="54"/>
      <c r="Z50" s="60"/>
    </row>
    <row r="51" spans="19:26" x14ac:dyDescent="0.25">
      <c r="S51" s="5"/>
      <c r="T51" s="54"/>
      <c r="U51" s="54"/>
      <c r="V51" s="54"/>
      <c r="W51" s="54"/>
      <c r="X51" s="54"/>
      <c r="Y51" s="54"/>
      <c r="Z51" s="60"/>
    </row>
    <row r="52" spans="19:26" ht="16.5" thickBot="1" x14ac:dyDescent="0.3">
      <c r="S52" s="7"/>
      <c r="T52" s="54"/>
      <c r="U52" s="54"/>
      <c r="V52" s="54"/>
      <c r="W52" s="54"/>
      <c r="X52" s="54"/>
      <c r="Y52" s="54"/>
      <c r="Z52" s="60"/>
    </row>
  </sheetData>
  <sortState xmlns:xlrd2="http://schemas.microsoft.com/office/spreadsheetml/2017/richdata2" ref="A7:P35">
    <sortCondition ref="H7:H35"/>
    <sortCondition ref="G7:G35"/>
  </sortState>
  <mergeCells count="4">
    <mergeCell ref="B4:C4"/>
    <mergeCell ref="D4:E4"/>
    <mergeCell ref="U3:V3"/>
    <mergeCell ref="X3:Y3"/>
  </mergeCells>
  <phoneticPr fontId="2" type="noConversion"/>
  <conditionalFormatting sqref="H40:H43">
    <cfRule type="cellIs" dxfId="12" priority="11" operator="greaterThan">
      <formula>4</formula>
    </cfRule>
  </conditionalFormatting>
  <conditionalFormatting sqref="I40:I43">
    <cfRule type="cellIs" dxfId="11" priority="10" operator="greaterThan">
      <formula>2</formula>
    </cfRule>
  </conditionalFormatting>
  <conditionalFormatting sqref="J40:J43">
    <cfRule type="cellIs" dxfId="10" priority="9" stopIfTrue="1" operator="greaterThan">
      <formula>1</formula>
    </cfRule>
  </conditionalFormatting>
  <conditionalFormatting sqref="K40:K42">
    <cfRule type="cellIs" dxfId="9" priority="8" operator="greaterThan">
      <formula>3</formula>
    </cfRule>
  </conditionalFormatting>
  <conditionalFormatting sqref="K43">
    <cfRule type="cellIs" dxfId="8" priority="7" operator="greaterThan">
      <formula>0</formula>
    </cfRule>
  </conditionalFormatting>
  <conditionalFormatting sqref="L40:L42">
    <cfRule type="cellIs" dxfId="7" priority="6" operator="greaterThan">
      <formula>4</formula>
    </cfRule>
  </conditionalFormatting>
  <conditionalFormatting sqref="L43">
    <cfRule type="cellIs" dxfId="6" priority="2" stopIfTrue="1" operator="greaterThan">
      <formula>4</formula>
    </cfRule>
  </conditionalFormatting>
  <conditionalFormatting sqref="M40:M43">
    <cfRule type="cellIs" dxfId="5" priority="1" stopIfTrue="1" operator="greaterThan">
      <formula>1</formula>
    </cfRule>
  </conditionalFormatting>
  <conditionalFormatting sqref="N40:O43">
    <cfRule type="cellIs" dxfId="4" priority="4" operator="greaterThan">
      <formula>2</formula>
    </cfRule>
  </conditionalFormatting>
  <conditionalFormatting sqref="P40:P43">
    <cfRule type="cellIs" dxfId="3" priority="3" operator="greaterThan">
      <formula>1</formula>
    </cfRule>
  </conditionalFormatting>
  <conditionalFormatting sqref="P5:Q35">
    <cfRule type="duplicateValues" dxfId="2" priority="16"/>
    <cfRule type="duplicateValues" dxfId="1" priority="17"/>
  </conditionalFormatting>
  <conditionalFormatting sqref="P6:Q35">
    <cfRule type="duplicateValues" dxfId="0" priority="30"/>
  </conditionalFormatting>
  <pageMargins left="0.7" right="0.7" top="0.75" bottom="0.75" header="0.3" footer="0.3"/>
  <pageSetup paperSize="9" scale="8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TEAMS</vt:lpstr>
      <vt:lpstr>Sheet1</vt:lpstr>
      <vt:lpstr>VENUES</vt:lpstr>
      <vt:lpstr>WK 1 FIXTURES</vt:lpstr>
      <vt:lpstr>WK 2 FIXTURES</vt:lpstr>
      <vt:lpstr>WK 3 FIXTURES</vt:lpstr>
      <vt:lpstr>WK 4 FIXTURES</vt:lpstr>
      <vt:lpstr>WK 5 FIXTURES</vt:lpstr>
      <vt:lpstr>WK 6 FIXTURES</vt:lpstr>
      <vt:lpstr>WK 7 FIXTURES</vt:lpstr>
      <vt:lpstr>WK 8 FIXTURES</vt:lpstr>
      <vt:lpstr>WK 9 FIXTURES</vt:lpstr>
      <vt:lpstr>WK 10 FIXTURES</vt:lpstr>
      <vt:lpstr>WK 11 FIXTURES</vt:lpstr>
      <vt:lpstr>WK 12 FIXTURES</vt:lpstr>
      <vt:lpstr>WK 13 FIXTURES</vt:lpstr>
      <vt:lpstr>WK 14 FIXTURES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Vicki Askew</cp:lastModifiedBy>
  <cp:lastPrinted>2020-02-11T14:15:22Z</cp:lastPrinted>
  <dcterms:created xsi:type="dcterms:W3CDTF">2018-01-04T12:55:34Z</dcterms:created>
  <dcterms:modified xsi:type="dcterms:W3CDTF">2026-03-06T13:50:47Z</dcterms:modified>
</cp:coreProperties>
</file>